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DMYCLOUDMIRROR\ESGames\Comuns\IeD\Jogos2D\TestesSala\Mathenasium2014\sessao2(24-07-2014)\"/>
    </mc:Choice>
  </mc:AlternateContent>
  <bookViews>
    <workbookView xWindow="0" yWindow="0" windowWidth="18870" windowHeight="7680" activeTab="5"/>
  </bookViews>
  <sheets>
    <sheet name="Antes" sheetId="1" r:id="rId1"/>
    <sheet name="Depois" sheetId="4" r:id="rId2"/>
    <sheet name="Comparativo" sheetId="7" r:id="rId3"/>
    <sheet name="Individual" sheetId="5" r:id="rId4"/>
    <sheet name="Ranking" sheetId="8" r:id="rId5"/>
    <sheet name="Resumo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9" l="1"/>
  <c r="K25" i="9"/>
  <c r="K12" i="9"/>
  <c r="K27" i="9"/>
  <c r="K14" i="9"/>
  <c r="K44" i="9"/>
  <c r="K28" i="9"/>
  <c r="K11" i="9"/>
  <c r="K7" i="9"/>
  <c r="K23" i="9"/>
  <c r="K3" i="9"/>
  <c r="K4" i="9"/>
  <c r="K6" i="9"/>
  <c r="K29" i="9"/>
  <c r="K30" i="9"/>
  <c r="K10" i="9"/>
  <c r="K8" i="9"/>
  <c r="K31" i="9"/>
  <c r="K20" i="9"/>
  <c r="K9" i="9"/>
  <c r="K5" i="9"/>
  <c r="K32" i="9"/>
  <c r="K15" i="9"/>
  <c r="K40" i="9"/>
  <c r="K33" i="9"/>
  <c r="K41" i="9"/>
  <c r="K13" i="9"/>
  <c r="K21" i="9"/>
  <c r="K34" i="9"/>
  <c r="K42" i="9"/>
  <c r="K17" i="9"/>
  <c r="K45" i="9"/>
  <c r="K35" i="9"/>
  <c r="K24" i="9"/>
  <c r="K36" i="9"/>
  <c r="K18" i="9"/>
  <c r="K19" i="9"/>
  <c r="K43" i="9"/>
  <c r="K16" i="9"/>
  <c r="K37" i="9"/>
  <c r="K38" i="9"/>
  <c r="K39" i="9"/>
  <c r="K26" i="9"/>
  <c r="J22" i="9"/>
  <c r="J25" i="9"/>
  <c r="J12" i="9"/>
  <c r="J27" i="9"/>
  <c r="J14" i="9"/>
  <c r="J44" i="9"/>
  <c r="J28" i="9"/>
  <c r="J11" i="9"/>
  <c r="J7" i="9"/>
  <c r="J23" i="9"/>
  <c r="J3" i="9"/>
  <c r="J4" i="9"/>
  <c r="J6" i="9"/>
  <c r="J29" i="9"/>
  <c r="J30" i="9"/>
  <c r="J10" i="9"/>
  <c r="J8" i="9"/>
  <c r="J31" i="9"/>
  <c r="J20" i="9"/>
  <c r="J9" i="9"/>
  <c r="J5" i="9"/>
  <c r="J32" i="9"/>
  <c r="J15" i="9"/>
  <c r="J40" i="9"/>
  <c r="L40" i="9" s="1"/>
  <c r="J33" i="9"/>
  <c r="J41" i="9"/>
  <c r="J13" i="9"/>
  <c r="J21" i="9"/>
  <c r="J34" i="9"/>
  <c r="J42" i="9"/>
  <c r="J17" i="9"/>
  <c r="J45" i="9"/>
  <c r="L45" i="9" s="1"/>
  <c r="J35" i="9"/>
  <c r="J24" i="9"/>
  <c r="J36" i="9"/>
  <c r="J18" i="9"/>
  <c r="J19" i="9"/>
  <c r="J43" i="9"/>
  <c r="J16" i="9"/>
  <c r="J37" i="9"/>
  <c r="L37" i="9" s="1"/>
  <c r="J38" i="9"/>
  <c r="J39" i="9"/>
  <c r="J26" i="9"/>
  <c r="C4" i="9"/>
  <c r="C5" i="9"/>
  <c r="D5" i="9" s="1"/>
  <c r="C6" i="9"/>
  <c r="D6" i="9" s="1"/>
  <c r="C3" i="9"/>
  <c r="D3" i="9" s="1"/>
  <c r="B4" i="9"/>
  <c r="D4" i="9" s="1"/>
  <c r="B5" i="9"/>
  <c r="B6" i="9"/>
  <c r="B3" i="9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" i="5"/>
  <c r="G16" i="8"/>
  <c r="F16" i="8"/>
  <c r="E16" i="8"/>
  <c r="D16" i="8"/>
  <c r="C16" i="8"/>
  <c r="B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F2" i="7"/>
  <c r="J2" i="7"/>
  <c r="K2" i="7" s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L16" i="9" l="1"/>
  <c r="L17" i="9"/>
  <c r="L15" i="9"/>
  <c r="L30" i="9"/>
  <c r="L29" i="9"/>
  <c r="L44" i="9"/>
  <c r="L19" i="9"/>
  <c r="L34" i="9"/>
  <c r="L5" i="9"/>
  <c r="L6" i="9"/>
  <c r="L14" i="9"/>
  <c r="L28" i="9"/>
  <c r="L43" i="9"/>
  <c r="L42" i="9"/>
  <c r="L32" i="9"/>
  <c r="L18" i="9"/>
  <c r="L21" i="9"/>
  <c r="L9" i="9"/>
  <c r="L4" i="9"/>
  <c r="L27" i="9"/>
  <c r="L26" i="9"/>
  <c r="L36" i="9"/>
  <c r="L13" i="9"/>
  <c r="L20" i="9"/>
  <c r="L12" i="9"/>
  <c r="L39" i="9"/>
  <c r="L24" i="9"/>
  <c r="L41" i="9"/>
  <c r="L31" i="9"/>
  <c r="L23" i="9"/>
  <c r="L25" i="9"/>
  <c r="L38" i="9"/>
  <c r="L35" i="9"/>
  <c r="L33" i="9"/>
  <c r="L8" i="9"/>
  <c r="L7" i="9"/>
  <c r="L22" i="9"/>
  <c r="L11" i="9"/>
  <c r="H16" i="8"/>
  <c r="K9" i="7"/>
  <c r="K40" i="7"/>
  <c r="K32" i="7"/>
  <c r="K24" i="7"/>
  <c r="K8" i="7"/>
  <c r="K33" i="7"/>
  <c r="K25" i="7"/>
  <c r="K17" i="7"/>
  <c r="K35" i="7"/>
  <c r="K19" i="7"/>
  <c r="K3" i="7"/>
  <c r="K42" i="7"/>
  <c r="K34" i="7"/>
  <c r="K18" i="7"/>
  <c r="K10" i="7"/>
  <c r="K37" i="7"/>
  <c r="K29" i="7"/>
  <c r="K21" i="7"/>
  <c r="K13" i="7"/>
  <c r="K5" i="7"/>
  <c r="K43" i="7"/>
  <c r="K27" i="7"/>
  <c r="K11" i="7"/>
  <c r="K26" i="7"/>
  <c r="K41" i="7"/>
  <c r="K16" i="7"/>
  <c r="K39" i="7"/>
  <c r="K31" i="7"/>
  <c r="K23" i="7"/>
  <c r="K15" i="7"/>
  <c r="K7" i="7"/>
  <c r="K38" i="7"/>
  <c r="K30" i="7"/>
  <c r="K22" i="7"/>
  <c r="K14" i="7"/>
  <c r="K6" i="7"/>
  <c r="K44" i="7"/>
  <c r="K36" i="7"/>
  <c r="K28" i="7"/>
  <c r="K20" i="7"/>
  <c r="K12" i="7"/>
  <c r="K4" i="7"/>
  <c r="D15" i="5" l="1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" i="5"/>
  <c r="E3" i="5" s="1"/>
  <c r="D2" i="5"/>
  <c r="E2" i="5" s="1"/>
  <c r="B15" i="5"/>
  <c r="C15" i="5" s="1"/>
  <c r="B14" i="5"/>
  <c r="C14" i="5" s="1"/>
  <c r="B13" i="5"/>
  <c r="B12" i="5"/>
  <c r="C12" i="5" s="1"/>
  <c r="B11" i="5"/>
  <c r="C11" i="5" s="1"/>
  <c r="B10" i="5"/>
  <c r="C10" i="5" s="1"/>
  <c r="B9" i="5"/>
  <c r="B8" i="5"/>
  <c r="C8" i="5" s="1"/>
  <c r="B7" i="5"/>
  <c r="C7" i="5" s="1"/>
  <c r="B6" i="5"/>
  <c r="C6" i="5" s="1"/>
  <c r="B5" i="5"/>
  <c r="B4" i="5"/>
  <c r="C4" i="5" s="1"/>
  <c r="B3" i="5"/>
  <c r="C3" i="5" s="1"/>
  <c r="B2" i="5"/>
  <c r="Q2" i="1"/>
  <c r="R32" i="4"/>
  <c r="R28" i="4"/>
  <c r="R42" i="4"/>
  <c r="R31" i="4"/>
  <c r="R13" i="4"/>
  <c r="R43" i="4"/>
  <c r="R17" i="4"/>
  <c r="R23" i="4"/>
  <c r="R15" i="4"/>
  <c r="R12" i="4"/>
  <c r="R33" i="4"/>
  <c r="R19" i="4"/>
  <c r="R16" i="4"/>
  <c r="R27" i="4"/>
  <c r="R37" i="4"/>
  <c r="R40" i="4"/>
  <c r="R6" i="4"/>
  <c r="R14" i="4"/>
  <c r="R38" i="4"/>
  <c r="R8" i="4"/>
  <c r="R35" i="4"/>
  <c r="R22" i="4"/>
  <c r="R26" i="4"/>
  <c r="R9" i="4"/>
  <c r="R7" i="4"/>
  <c r="R36" i="4"/>
  <c r="R10" i="4"/>
  <c r="R34" i="4"/>
  <c r="R29" i="4"/>
  <c r="R39" i="4"/>
  <c r="R18" i="4"/>
  <c r="R11" i="4"/>
  <c r="R20" i="4"/>
  <c r="R4" i="4"/>
  <c r="R25" i="4"/>
  <c r="R44" i="4"/>
  <c r="R3" i="4"/>
  <c r="R41" i="4"/>
  <c r="R30" i="4"/>
  <c r="R21" i="4"/>
  <c r="R5" i="4"/>
  <c r="R24" i="4"/>
  <c r="R2" i="4"/>
  <c r="R32" i="1"/>
  <c r="R28" i="1"/>
  <c r="R42" i="1"/>
  <c r="R31" i="1"/>
  <c r="R13" i="1"/>
  <c r="R43" i="1"/>
  <c r="R17" i="1"/>
  <c r="R23" i="1"/>
  <c r="R15" i="1"/>
  <c r="R12" i="1"/>
  <c r="R33" i="1"/>
  <c r="R19" i="1"/>
  <c r="R16" i="1"/>
  <c r="R27" i="1"/>
  <c r="R37" i="1"/>
  <c r="R40" i="1"/>
  <c r="R6" i="1"/>
  <c r="R14" i="1"/>
  <c r="R38" i="1"/>
  <c r="R8" i="1"/>
  <c r="R35" i="1"/>
  <c r="R22" i="1"/>
  <c r="R26" i="1"/>
  <c r="R9" i="1"/>
  <c r="R7" i="1"/>
  <c r="R36" i="1"/>
  <c r="R10" i="1"/>
  <c r="R34" i="1"/>
  <c r="R29" i="1"/>
  <c r="R39" i="1"/>
  <c r="R18" i="1"/>
  <c r="R11" i="1"/>
  <c r="R20" i="1"/>
  <c r="R4" i="1"/>
  <c r="R25" i="1"/>
  <c r="R44" i="1"/>
  <c r="R3" i="1"/>
  <c r="R41" i="1"/>
  <c r="R30" i="1"/>
  <c r="R21" i="1"/>
  <c r="R5" i="1"/>
  <c r="R24" i="1"/>
  <c r="R2" i="1"/>
  <c r="C13" i="5" l="1"/>
  <c r="C9" i="5"/>
  <c r="C5" i="5"/>
  <c r="C2" i="5"/>
  <c r="S24" i="4"/>
  <c r="Q24" i="4"/>
  <c r="S5" i="4"/>
  <c r="Q5" i="4"/>
  <c r="S21" i="4"/>
  <c r="Q21" i="4"/>
  <c r="S30" i="4"/>
  <c r="Q30" i="4"/>
  <c r="S41" i="4"/>
  <c r="Q41" i="4"/>
  <c r="S3" i="4"/>
  <c r="Q3" i="4"/>
  <c r="S44" i="4"/>
  <c r="Q44" i="4"/>
  <c r="S25" i="4"/>
  <c r="Q25" i="4"/>
  <c r="S4" i="4"/>
  <c r="Q4" i="4"/>
  <c r="S20" i="4"/>
  <c r="Q20" i="4"/>
  <c r="S11" i="4"/>
  <c r="Q11" i="4"/>
  <c r="S18" i="4"/>
  <c r="Q18" i="4"/>
  <c r="S39" i="4"/>
  <c r="Q39" i="4"/>
  <c r="S29" i="4"/>
  <c r="Q29" i="4"/>
  <c r="S34" i="4"/>
  <c r="Q34" i="4"/>
  <c r="S10" i="4"/>
  <c r="Q10" i="4"/>
  <c r="S36" i="4"/>
  <c r="Q36" i="4"/>
  <c r="S7" i="4"/>
  <c r="Q7" i="4"/>
  <c r="S9" i="4"/>
  <c r="Q9" i="4"/>
  <c r="S26" i="4"/>
  <c r="Q26" i="4"/>
  <c r="S22" i="4"/>
  <c r="Q22" i="4"/>
  <c r="S35" i="4"/>
  <c r="Q35" i="4"/>
  <c r="S8" i="4"/>
  <c r="Q8" i="4"/>
  <c r="S38" i="4"/>
  <c r="Q38" i="4"/>
  <c r="S14" i="4"/>
  <c r="Q14" i="4"/>
  <c r="S6" i="4"/>
  <c r="Q6" i="4"/>
  <c r="S40" i="4"/>
  <c r="Q40" i="4"/>
  <c r="S37" i="4"/>
  <c r="Q37" i="4"/>
  <c r="S27" i="4"/>
  <c r="Q27" i="4"/>
  <c r="S16" i="4"/>
  <c r="Q16" i="4"/>
  <c r="S19" i="4"/>
  <c r="Q19" i="4"/>
  <c r="S33" i="4"/>
  <c r="Q33" i="4"/>
  <c r="S12" i="4"/>
  <c r="Q12" i="4"/>
  <c r="S15" i="4"/>
  <c r="Q15" i="4"/>
  <c r="S23" i="4"/>
  <c r="Q23" i="4"/>
  <c r="S17" i="4"/>
  <c r="Q17" i="4"/>
  <c r="S43" i="4"/>
  <c r="Q43" i="4"/>
  <c r="S13" i="4"/>
  <c r="Q13" i="4"/>
  <c r="S31" i="4"/>
  <c r="Q31" i="4"/>
  <c r="S42" i="4"/>
  <c r="Q42" i="4"/>
  <c r="S28" i="4"/>
  <c r="Q28" i="4"/>
  <c r="S32" i="4"/>
  <c r="Q32" i="4"/>
  <c r="S2" i="4"/>
  <c r="Q2" i="4"/>
  <c r="Q32" i="1" l="1"/>
  <c r="S32" i="1"/>
  <c r="Q28" i="1"/>
  <c r="S28" i="1"/>
  <c r="Q42" i="1"/>
  <c r="S42" i="1"/>
  <c r="Q31" i="1"/>
  <c r="S31" i="1"/>
  <c r="Q13" i="1"/>
  <c r="S13" i="1"/>
  <c r="Q43" i="1"/>
  <c r="S43" i="1"/>
  <c r="Q17" i="1"/>
  <c r="S17" i="1"/>
  <c r="Q23" i="1"/>
  <c r="S23" i="1"/>
  <c r="Q15" i="1"/>
  <c r="S15" i="1"/>
  <c r="Q12" i="1"/>
  <c r="S12" i="1"/>
  <c r="Q33" i="1"/>
  <c r="S33" i="1"/>
  <c r="Q19" i="1"/>
  <c r="S19" i="1"/>
  <c r="Q16" i="1"/>
  <c r="S16" i="1"/>
  <c r="Q27" i="1"/>
  <c r="S27" i="1"/>
  <c r="Q37" i="1"/>
  <c r="S37" i="1"/>
  <c r="Q40" i="1"/>
  <c r="S40" i="1"/>
  <c r="Q6" i="1"/>
  <c r="S6" i="1"/>
  <c r="Q14" i="1"/>
  <c r="S14" i="1"/>
  <c r="Q38" i="1"/>
  <c r="S38" i="1"/>
  <c r="Q8" i="1"/>
  <c r="S8" i="1"/>
  <c r="Q35" i="1"/>
  <c r="S35" i="1"/>
  <c r="Q22" i="1"/>
  <c r="S22" i="1"/>
  <c r="Q26" i="1"/>
  <c r="S26" i="1"/>
  <c r="Q9" i="1"/>
  <c r="S9" i="1"/>
  <c r="Q7" i="1"/>
  <c r="S7" i="1"/>
  <c r="Q36" i="1"/>
  <c r="S36" i="1"/>
  <c r="Q10" i="1"/>
  <c r="S10" i="1"/>
  <c r="Q34" i="1"/>
  <c r="S34" i="1"/>
  <c r="Q29" i="1"/>
  <c r="S29" i="1"/>
  <c r="Q39" i="1"/>
  <c r="S39" i="1"/>
  <c r="Q18" i="1"/>
  <c r="S18" i="1"/>
  <c r="Q11" i="1"/>
  <c r="S11" i="1"/>
  <c r="Q20" i="1"/>
  <c r="S20" i="1"/>
  <c r="Q4" i="1"/>
  <c r="S4" i="1"/>
  <c r="Q25" i="1"/>
  <c r="S25" i="1"/>
  <c r="Q44" i="1"/>
  <c r="S44" i="1"/>
  <c r="Q3" i="1"/>
  <c r="S3" i="1"/>
  <c r="Q41" i="1"/>
  <c r="S41" i="1"/>
  <c r="Q30" i="1"/>
  <c r="S30" i="1"/>
  <c r="Q21" i="1"/>
  <c r="S21" i="1"/>
  <c r="Q5" i="1"/>
  <c r="S5" i="1"/>
  <c r="Q24" i="1"/>
  <c r="S24" i="1"/>
  <c r="S2" i="1"/>
</calcChain>
</file>

<file path=xl/sharedStrings.xml><?xml version="1.0" encoding="utf-8"?>
<sst xmlns="http://schemas.openxmlformats.org/spreadsheetml/2006/main" count="1614" uniqueCount="94">
  <si>
    <t>Contentor</t>
  </si>
  <si>
    <t>objeto</t>
  </si>
  <si>
    <t>embalagem</t>
  </si>
  <si>
    <t>amaciador</t>
  </si>
  <si>
    <t>papel</t>
  </si>
  <si>
    <t>pacote bolachas</t>
  </si>
  <si>
    <t>caixa ovos</t>
  </si>
  <si>
    <t>vidro</t>
  </si>
  <si>
    <t>livro</t>
  </si>
  <si>
    <t>indiferenciado</t>
  </si>
  <si>
    <t>balde</t>
  </si>
  <si>
    <t>garrafa champanhe</t>
  </si>
  <si>
    <t>cocha frango</t>
  </si>
  <si>
    <t>rolo papel higienico</t>
  </si>
  <si>
    <t>caneca leite</t>
  </si>
  <si>
    <t>yogurte</t>
  </si>
  <si>
    <t>revistas</t>
  </si>
  <si>
    <t>disco vinil</t>
  </si>
  <si>
    <t>caraço fruta</t>
  </si>
  <si>
    <t>caixa cereais</t>
  </si>
  <si>
    <t>frasco compota</t>
  </si>
  <si>
    <t>frasco polpa tomate</t>
  </si>
  <si>
    <t>lata conserva</t>
  </si>
  <si>
    <t>caixa de pizza</t>
  </si>
  <si>
    <t>frasco perfume</t>
  </si>
  <si>
    <t>lata sumo</t>
  </si>
  <si>
    <t>frasco azeitonas</t>
  </si>
  <si>
    <t>lampada</t>
  </si>
  <si>
    <t>caixa cartão</t>
  </si>
  <si>
    <t>pacote batatas fritas</t>
  </si>
  <si>
    <t>lata ervilhas</t>
  </si>
  <si>
    <t>frasco compal</t>
  </si>
  <si>
    <t>pacote leite</t>
  </si>
  <si>
    <t>rolo papel</t>
  </si>
  <si>
    <t>envelope</t>
  </si>
  <si>
    <t>copo vidro</t>
  </si>
  <si>
    <t>Pacote natas</t>
  </si>
  <si>
    <t>espinha peixe</t>
  </si>
  <si>
    <t>garrafa óleo</t>
  </si>
  <si>
    <t>caderno escolar</t>
  </si>
  <si>
    <t>garrafa vidro</t>
  </si>
  <si>
    <t>frasco champô</t>
  </si>
  <si>
    <t>garrafa água</t>
  </si>
  <si>
    <t>jornal</t>
  </si>
  <si>
    <t>guarda-chuva</t>
  </si>
  <si>
    <t>laca cabelo</t>
  </si>
  <si>
    <t>sapatilha</t>
  </si>
  <si>
    <t>S</t>
  </si>
  <si>
    <t>NR</t>
  </si>
  <si>
    <t>CERTAS</t>
  </si>
  <si>
    <t>ERRADAS</t>
  </si>
  <si>
    <t>Gonçalo(10)</t>
  </si>
  <si>
    <t>N</t>
  </si>
  <si>
    <t>Patricia(12)</t>
  </si>
  <si>
    <t>Marta(9)</t>
  </si>
  <si>
    <t>Helena(10)</t>
  </si>
  <si>
    <t>Diogo(12)</t>
  </si>
  <si>
    <t>Catarina(13)</t>
  </si>
  <si>
    <t>Rita(12)</t>
  </si>
  <si>
    <t>Pedro(11)</t>
  </si>
  <si>
    <t>Diogo(8)</t>
  </si>
  <si>
    <t>José(8)</t>
  </si>
  <si>
    <t>Adriana(10)</t>
  </si>
  <si>
    <t>Vera(10)</t>
  </si>
  <si>
    <t>Francisca(7)</t>
  </si>
  <si>
    <t>Sofia(9)</t>
  </si>
  <si>
    <t>garrafa cerveja</t>
  </si>
  <si>
    <t>Antes</t>
  </si>
  <si>
    <t>Depois</t>
  </si>
  <si>
    <t>Evolução %</t>
  </si>
  <si>
    <t>% CERTAS</t>
  </si>
  <si>
    <t>Catch</t>
  </si>
  <si>
    <t>Flappy</t>
  </si>
  <si>
    <t>Join</t>
  </si>
  <si>
    <t>Pong</t>
  </si>
  <si>
    <t>Shoot</t>
  </si>
  <si>
    <t>Tetris</t>
  </si>
  <si>
    <t>Total pontos</t>
  </si>
  <si>
    <t>Totais</t>
  </si>
  <si>
    <t>DiogoDuarte(12)</t>
  </si>
  <si>
    <t>S - CERTO</t>
  </si>
  <si>
    <t>N - ERRADO</t>
  </si>
  <si>
    <t>NR - Não Respondeu</t>
  </si>
  <si>
    <t>Coluna1</t>
  </si>
  <si>
    <t>CONTENTOR</t>
  </si>
  <si>
    <t>OBJETO</t>
  </si>
  <si>
    <t>%
CERTAS</t>
  </si>
  <si>
    <t>Embalagem</t>
  </si>
  <si>
    <t>Papel</t>
  </si>
  <si>
    <t>Vidro</t>
  </si>
  <si>
    <t>Indiferenciado</t>
  </si>
  <si>
    <t>% Evolução</t>
  </si>
  <si>
    <t>Evolução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</si>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</sst>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3" fontId="0" fillId="0" borderId="0" xfId="0" applyNumberFormat="1"/>
    <xf numFmtId="4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60"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Comparativo das respostas certas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Individual!$B$1</c:f>
              <c:strCache>
                <c:ptCount val="1"/>
                <c:pt idx="0">
                  <c:v>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Individual!$A$2:$A$15</c:f>
              <c:strCache>
                <c:ptCount val="14"/>
                <c:pt idx="0">
                  <c:v>Gonçalo(10)</c:v>
                </c:pt>
                <c:pt idx="1">
                  <c:v>Patricia(12)</c:v>
                </c:pt>
                <c:pt idx="2">
                  <c:v>Marta(9)</c:v>
                </c:pt>
                <c:pt idx="3">
                  <c:v>Helena(10)</c:v>
                </c:pt>
                <c:pt idx="4">
                  <c:v>DiogoDuarte(12)</c:v>
                </c:pt>
                <c:pt idx="5">
                  <c:v>Catarina(13)</c:v>
                </c:pt>
                <c:pt idx="6">
                  <c:v>Rita(12)</c:v>
                </c:pt>
                <c:pt idx="7">
                  <c:v>Pedro(11)</c:v>
                </c:pt>
                <c:pt idx="8">
                  <c:v>Diogo(8)</c:v>
                </c:pt>
                <c:pt idx="9">
                  <c:v>José(8)</c:v>
                </c:pt>
                <c:pt idx="10">
                  <c:v>Adriana(10)</c:v>
                </c:pt>
                <c:pt idx="11">
                  <c:v>Vera(10)</c:v>
                </c:pt>
                <c:pt idx="12">
                  <c:v>Francisca(7)</c:v>
                </c:pt>
                <c:pt idx="13">
                  <c:v>Sofia(9)</c:v>
                </c:pt>
              </c:strCache>
            </c:strRef>
          </c:cat>
          <c:val>
            <c:numRef>
              <c:f>Individual!$B$2:$B$15</c:f>
              <c:numCache>
                <c:formatCode>General</c:formatCode>
                <c:ptCount val="14"/>
                <c:pt idx="0">
                  <c:v>33</c:v>
                </c:pt>
                <c:pt idx="1">
                  <c:v>32</c:v>
                </c:pt>
                <c:pt idx="2">
                  <c:v>32</c:v>
                </c:pt>
                <c:pt idx="3">
                  <c:v>30</c:v>
                </c:pt>
                <c:pt idx="4">
                  <c:v>36</c:v>
                </c:pt>
                <c:pt idx="5">
                  <c:v>33</c:v>
                </c:pt>
                <c:pt idx="6">
                  <c:v>34</c:v>
                </c:pt>
                <c:pt idx="7">
                  <c:v>28</c:v>
                </c:pt>
                <c:pt idx="8">
                  <c:v>28</c:v>
                </c:pt>
                <c:pt idx="9">
                  <c:v>30</c:v>
                </c:pt>
                <c:pt idx="10">
                  <c:v>36</c:v>
                </c:pt>
                <c:pt idx="11">
                  <c:v>28</c:v>
                </c:pt>
                <c:pt idx="12">
                  <c:v>27</c:v>
                </c:pt>
                <c:pt idx="13">
                  <c:v>25</c:v>
                </c:pt>
              </c:numCache>
            </c:numRef>
          </c:val>
        </c:ser>
        <c:ser>
          <c:idx val="1"/>
          <c:order val="1"/>
          <c:tx>
            <c:strRef>
              <c:f>Individual!$D$1</c:f>
              <c:strCache>
                <c:ptCount val="1"/>
                <c:pt idx="0">
                  <c:v>Depois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Individual!$A$2:$A$15</c:f>
              <c:strCache>
                <c:ptCount val="14"/>
                <c:pt idx="0">
                  <c:v>Gonçalo(10)</c:v>
                </c:pt>
                <c:pt idx="1">
                  <c:v>Patricia(12)</c:v>
                </c:pt>
                <c:pt idx="2">
                  <c:v>Marta(9)</c:v>
                </c:pt>
                <c:pt idx="3">
                  <c:v>Helena(10)</c:v>
                </c:pt>
                <c:pt idx="4">
                  <c:v>DiogoDuarte(12)</c:v>
                </c:pt>
                <c:pt idx="5">
                  <c:v>Catarina(13)</c:v>
                </c:pt>
                <c:pt idx="6">
                  <c:v>Rita(12)</c:v>
                </c:pt>
                <c:pt idx="7">
                  <c:v>Pedro(11)</c:v>
                </c:pt>
                <c:pt idx="8">
                  <c:v>Diogo(8)</c:v>
                </c:pt>
                <c:pt idx="9">
                  <c:v>José(8)</c:v>
                </c:pt>
                <c:pt idx="10">
                  <c:v>Adriana(10)</c:v>
                </c:pt>
                <c:pt idx="11">
                  <c:v>Vera(10)</c:v>
                </c:pt>
                <c:pt idx="12">
                  <c:v>Francisca(7)</c:v>
                </c:pt>
                <c:pt idx="13">
                  <c:v>Sofia(9)</c:v>
                </c:pt>
              </c:strCache>
            </c:strRef>
          </c:cat>
          <c:val>
            <c:numRef>
              <c:f>Individual!$D$2:$D$15</c:f>
              <c:numCache>
                <c:formatCode>General</c:formatCode>
                <c:ptCount val="14"/>
                <c:pt idx="0">
                  <c:v>38</c:v>
                </c:pt>
                <c:pt idx="1">
                  <c:v>41</c:v>
                </c:pt>
                <c:pt idx="2">
                  <c:v>38</c:v>
                </c:pt>
                <c:pt idx="3">
                  <c:v>32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36</c:v>
                </c:pt>
                <c:pt idx="8">
                  <c:v>29</c:v>
                </c:pt>
                <c:pt idx="9">
                  <c:v>36</c:v>
                </c:pt>
                <c:pt idx="10">
                  <c:v>43</c:v>
                </c:pt>
                <c:pt idx="11">
                  <c:v>31</c:v>
                </c:pt>
                <c:pt idx="12">
                  <c:v>38</c:v>
                </c:pt>
                <c:pt idx="1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149856"/>
        <c:axId val="232152600"/>
      </c:barChart>
      <c:catAx>
        <c:axId val="2321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32152600"/>
        <c:crosses val="autoZero"/>
        <c:auto val="1"/>
        <c:lblAlgn val="ctr"/>
        <c:lblOffset val="100"/>
        <c:noMultiLvlLbl val="0"/>
      </c:catAx>
      <c:valAx>
        <c:axId val="23215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3214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Comparativo das respostas certas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Resumo!$B$2</c:f>
              <c:strCache>
                <c:ptCount val="1"/>
                <c:pt idx="0">
                  <c:v>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Resumo!$A$3:$A$6</c:f>
              <c:strCache>
                <c:ptCount val="4"/>
                <c:pt idx="0">
                  <c:v>Embalagem</c:v>
                </c:pt>
                <c:pt idx="1">
                  <c:v>Papel</c:v>
                </c:pt>
                <c:pt idx="2">
                  <c:v>Vidro</c:v>
                </c:pt>
                <c:pt idx="3">
                  <c:v>Indiferenciado</c:v>
                </c:pt>
              </c:strCache>
            </c:strRef>
          </c:cat>
          <c:val>
            <c:numRef>
              <c:f>Resumo!$B$3:$B$6</c:f>
              <c:numCache>
                <c:formatCode>General</c:formatCode>
                <c:ptCount val="4"/>
                <c:pt idx="0">
                  <c:v>110</c:v>
                </c:pt>
                <c:pt idx="1">
                  <c:v>117</c:v>
                </c:pt>
                <c:pt idx="2">
                  <c:v>128</c:v>
                </c:pt>
                <c:pt idx="3">
                  <c:v>77</c:v>
                </c:pt>
              </c:numCache>
            </c:numRef>
          </c:val>
        </c:ser>
        <c:ser>
          <c:idx val="1"/>
          <c:order val="1"/>
          <c:tx>
            <c:strRef>
              <c:f>Resumo!$C$2</c:f>
              <c:strCache>
                <c:ptCount val="1"/>
                <c:pt idx="0">
                  <c:v>Depois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Resumo!$A$3:$A$6</c:f>
              <c:strCache>
                <c:ptCount val="4"/>
                <c:pt idx="0">
                  <c:v>Embalagem</c:v>
                </c:pt>
                <c:pt idx="1">
                  <c:v>Papel</c:v>
                </c:pt>
                <c:pt idx="2">
                  <c:v>Vidro</c:v>
                </c:pt>
                <c:pt idx="3">
                  <c:v>Indiferenciado</c:v>
                </c:pt>
              </c:strCache>
            </c:strRef>
          </c:cat>
          <c:val>
            <c:numRef>
              <c:f>Resumo!$C$3:$C$6</c:f>
              <c:numCache>
                <c:formatCode>General</c:formatCode>
                <c:ptCount val="4"/>
                <c:pt idx="0">
                  <c:v>128</c:v>
                </c:pt>
                <c:pt idx="1">
                  <c:v>121</c:v>
                </c:pt>
                <c:pt idx="2">
                  <c:v>133</c:v>
                </c:pt>
                <c:pt idx="3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66864"/>
        <c:axId val="431065296"/>
        <c:axId val="0"/>
      </c:bar3DChart>
      <c:catAx>
        <c:axId val="43106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1065296"/>
        <c:crosses val="autoZero"/>
        <c:auto val="1"/>
        <c:lblAlgn val="ctr"/>
        <c:lblOffset val="100"/>
        <c:noMultiLvlLbl val="0"/>
      </c:catAx>
      <c:valAx>
        <c:axId val="4310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106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Evolução de respostas certas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Resumo!$A$3:$A$6</c:f>
              <c:strCache>
                <c:ptCount val="4"/>
                <c:pt idx="0">
                  <c:v>Embalagem</c:v>
                </c:pt>
                <c:pt idx="1">
                  <c:v>Papel</c:v>
                </c:pt>
                <c:pt idx="2">
                  <c:v>Vidro</c:v>
                </c:pt>
                <c:pt idx="3">
                  <c:v>Indiferenciado</c:v>
                </c:pt>
              </c:strCache>
            </c:strRef>
          </c:cat>
          <c:val>
            <c:numRef>
              <c:f>Resumo!$D$3:$D$6</c:f>
              <c:numCache>
                <c:formatCode>#,##0.00</c:formatCode>
                <c:ptCount val="4"/>
                <c:pt idx="0">
                  <c:v>16.36363636363636</c:v>
                </c:pt>
                <c:pt idx="1">
                  <c:v>3.4188034188034209</c:v>
                </c:pt>
                <c:pt idx="2">
                  <c:v>3.90625</c:v>
                </c:pt>
                <c:pt idx="3">
                  <c:v>48.051948051948045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Resumo!$J$2</c:f>
              <c:strCache>
                <c:ptCount val="1"/>
                <c:pt idx="0">
                  <c:v>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Resumo!$I$3:$I$45</c:f>
              <c:strCache>
                <c:ptCount val="43"/>
                <c:pt idx="0">
                  <c:v>balde</c:v>
                </c:pt>
                <c:pt idx="1">
                  <c:v>caixa de pizza</c:v>
                </c:pt>
                <c:pt idx="2">
                  <c:v>rolo papel higienico</c:v>
                </c:pt>
                <c:pt idx="3">
                  <c:v>caneca leite</c:v>
                </c:pt>
                <c:pt idx="4">
                  <c:v>Pacote natas</c:v>
                </c:pt>
                <c:pt idx="5">
                  <c:v>disco vinil</c:v>
                </c:pt>
                <c:pt idx="6">
                  <c:v>lampada</c:v>
                </c:pt>
                <c:pt idx="7">
                  <c:v>copo vidro</c:v>
                </c:pt>
                <c:pt idx="8">
                  <c:v>pacote leite</c:v>
                </c:pt>
                <c:pt idx="9">
                  <c:v>laca cabelo</c:v>
                </c:pt>
                <c:pt idx="10">
                  <c:v>envelope</c:v>
                </c:pt>
                <c:pt idx="11">
                  <c:v>lata ervilhas</c:v>
                </c:pt>
                <c:pt idx="12">
                  <c:v>caderno escolar</c:v>
                </c:pt>
                <c:pt idx="13">
                  <c:v>garrafa água</c:v>
                </c:pt>
                <c:pt idx="14">
                  <c:v>revistas</c:v>
                </c:pt>
                <c:pt idx="15">
                  <c:v>frasco perfume</c:v>
                </c:pt>
                <c:pt idx="16">
                  <c:v>frasco perfume</c:v>
                </c:pt>
                <c:pt idx="17">
                  <c:v>guarda-chuva</c:v>
                </c:pt>
                <c:pt idx="18">
                  <c:v>jornal</c:v>
                </c:pt>
                <c:pt idx="19">
                  <c:v>frasco champô</c:v>
                </c:pt>
                <c:pt idx="20">
                  <c:v>yogurte</c:v>
                </c:pt>
                <c:pt idx="21">
                  <c:v>frasco compal</c:v>
                </c:pt>
                <c:pt idx="22">
                  <c:v>garrafa óleo</c:v>
                </c:pt>
                <c:pt idx="23">
                  <c:v>amaciador</c:v>
                </c:pt>
                <c:pt idx="24">
                  <c:v>lata conserva</c:v>
                </c:pt>
                <c:pt idx="25">
                  <c:v>pacote batatas fritas</c:v>
                </c:pt>
                <c:pt idx="26">
                  <c:v>caraço fruta</c:v>
                </c:pt>
                <c:pt idx="27">
                  <c:v>cocha frango</c:v>
                </c:pt>
                <c:pt idx="28">
                  <c:v>espinha peixe</c:v>
                </c:pt>
                <c:pt idx="29">
                  <c:v>sapatilha</c:v>
                </c:pt>
                <c:pt idx="30">
                  <c:v>caixa cereais</c:v>
                </c:pt>
                <c:pt idx="31">
                  <c:v>livro</c:v>
                </c:pt>
                <c:pt idx="32">
                  <c:v>frasco azeitonas</c:v>
                </c:pt>
                <c:pt idx="33">
                  <c:v>frasco compota</c:v>
                </c:pt>
                <c:pt idx="34">
                  <c:v>garrafa cerveja</c:v>
                </c:pt>
                <c:pt idx="35">
                  <c:v>garrafa champanhe</c:v>
                </c:pt>
                <c:pt idx="36">
                  <c:v>garrafa vidro</c:v>
                </c:pt>
                <c:pt idx="37">
                  <c:v>caixa cartão</c:v>
                </c:pt>
                <c:pt idx="38">
                  <c:v>caixa ovos</c:v>
                </c:pt>
                <c:pt idx="39">
                  <c:v>pacote bolachas</c:v>
                </c:pt>
                <c:pt idx="40">
                  <c:v>frasco polpa tomate</c:v>
                </c:pt>
                <c:pt idx="41">
                  <c:v>lata sumo</c:v>
                </c:pt>
                <c:pt idx="42">
                  <c:v>rolo papel</c:v>
                </c:pt>
              </c:strCache>
            </c:strRef>
          </c:cat>
          <c:val>
            <c:numRef>
              <c:f>Resumo!$J$3:$J$45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24</c:v>
                </c:pt>
                <c:pt idx="16">
                  <c:v>24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10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</c:numCache>
            </c:numRef>
          </c:val>
        </c:ser>
        <c:ser>
          <c:idx val="1"/>
          <c:order val="1"/>
          <c:tx>
            <c:strRef>
              <c:f>Resumo!$K$2</c:f>
              <c:strCache>
                <c:ptCount val="1"/>
                <c:pt idx="0">
                  <c:v>Depois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Resumo!$I$3:$I$45</c:f>
              <c:strCache>
                <c:ptCount val="43"/>
                <c:pt idx="0">
                  <c:v>balde</c:v>
                </c:pt>
                <c:pt idx="1">
                  <c:v>caixa de pizza</c:v>
                </c:pt>
                <c:pt idx="2">
                  <c:v>rolo papel higienico</c:v>
                </c:pt>
                <c:pt idx="3">
                  <c:v>caneca leite</c:v>
                </c:pt>
                <c:pt idx="4">
                  <c:v>Pacote natas</c:v>
                </c:pt>
                <c:pt idx="5">
                  <c:v>disco vinil</c:v>
                </c:pt>
                <c:pt idx="6">
                  <c:v>lampada</c:v>
                </c:pt>
                <c:pt idx="7">
                  <c:v>copo vidro</c:v>
                </c:pt>
                <c:pt idx="8">
                  <c:v>pacote leite</c:v>
                </c:pt>
                <c:pt idx="9">
                  <c:v>laca cabelo</c:v>
                </c:pt>
                <c:pt idx="10">
                  <c:v>envelope</c:v>
                </c:pt>
                <c:pt idx="11">
                  <c:v>lata ervilhas</c:v>
                </c:pt>
                <c:pt idx="12">
                  <c:v>caderno escolar</c:v>
                </c:pt>
                <c:pt idx="13">
                  <c:v>garrafa água</c:v>
                </c:pt>
                <c:pt idx="14">
                  <c:v>revistas</c:v>
                </c:pt>
                <c:pt idx="15">
                  <c:v>frasco perfume</c:v>
                </c:pt>
                <c:pt idx="16">
                  <c:v>frasco perfume</c:v>
                </c:pt>
                <c:pt idx="17">
                  <c:v>guarda-chuva</c:v>
                </c:pt>
                <c:pt idx="18">
                  <c:v>jornal</c:v>
                </c:pt>
                <c:pt idx="19">
                  <c:v>frasco champô</c:v>
                </c:pt>
                <c:pt idx="20">
                  <c:v>yogurte</c:v>
                </c:pt>
                <c:pt idx="21">
                  <c:v>frasco compal</c:v>
                </c:pt>
                <c:pt idx="22">
                  <c:v>garrafa óleo</c:v>
                </c:pt>
                <c:pt idx="23">
                  <c:v>amaciador</c:v>
                </c:pt>
                <c:pt idx="24">
                  <c:v>lata conserva</c:v>
                </c:pt>
                <c:pt idx="25">
                  <c:v>pacote batatas fritas</c:v>
                </c:pt>
                <c:pt idx="26">
                  <c:v>caraço fruta</c:v>
                </c:pt>
                <c:pt idx="27">
                  <c:v>cocha frango</c:v>
                </c:pt>
                <c:pt idx="28">
                  <c:v>espinha peixe</c:v>
                </c:pt>
                <c:pt idx="29">
                  <c:v>sapatilha</c:v>
                </c:pt>
                <c:pt idx="30">
                  <c:v>caixa cereais</c:v>
                </c:pt>
                <c:pt idx="31">
                  <c:v>livro</c:v>
                </c:pt>
                <c:pt idx="32">
                  <c:v>frasco azeitonas</c:v>
                </c:pt>
                <c:pt idx="33">
                  <c:v>frasco compota</c:v>
                </c:pt>
                <c:pt idx="34">
                  <c:v>garrafa cerveja</c:v>
                </c:pt>
                <c:pt idx="35">
                  <c:v>garrafa champanhe</c:v>
                </c:pt>
                <c:pt idx="36">
                  <c:v>garrafa vidro</c:v>
                </c:pt>
                <c:pt idx="37">
                  <c:v>caixa cartão</c:v>
                </c:pt>
                <c:pt idx="38">
                  <c:v>caixa ovos</c:v>
                </c:pt>
                <c:pt idx="39">
                  <c:v>pacote bolachas</c:v>
                </c:pt>
                <c:pt idx="40">
                  <c:v>frasco polpa tomate</c:v>
                </c:pt>
                <c:pt idx="41">
                  <c:v>lata sumo</c:v>
                </c:pt>
                <c:pt idx="42">
                  <c:v>rolo papel</c:v>
                </c:pt>
              </c:strCache>
            </c:strRef>
          </c:cat>
          <c:val>
            <c:numRef>
              <c:f>Resumo!$K$3:$K$45</c:f>
              <c:numCache>
                <c:formatCode>General</c:formatCode>
                <c:ptCount val="43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12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10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27</c:v>
                </c:pt>
                <c:pt idx="16">
                  <c:v>27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13</c:v>
                </c:pt>
                <c:pt idx="24">
                  <c:v>10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74640"/>
        <c:axId val="432475816"/>
      </c:barChart>
      <c:catAx>
        <c:axId val="43247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2475816"/>
        <c:crosses val="autoZero"/>
        <c:auto val="1"/>
        <c:lblAlgn val="ctr"/>
        <c:lblOffset val="100"/>
        <c:noMultiLvlLbl val="0"/>
      </c:catAx>
      <c:valAx>
        <c:axId val="43247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247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Resumo!$L$2</c:f>
              <c:strCache>
                <c:ptCount val="1"/>
                <c:pt idx="0">
                  <c:v>% Evolução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Resumo!$I$3:$I$25</c:f>
              <c:strCache>
                <c:ptCount val="23"/>
                <c:pt idx="0">
                  <c:v>balde</c:v>
                </c:pt>
                <c:pt idx="1">
                  <c:v>caixa de pizza</c:v>
                </c:pt>
                <c:pt idx="2">
                  <c:v>rolo papel higienico</c:v>
                </c:pt>
                <c:pt idx="3">
                  <c:v>caneca leite</c:v>
                </c:pt>
                <c:pt idx="4">
                  <c:v>Pacote natas</c:v>
                </c:pt>
                <c:pt idx="5">
                  <c:v>disco vinil</c:v>
                </c:pt>
                <c:pt idx="6">
                  <c:v>lampada</c:v>
                </c:pt>
                <c:pt idx="7">
                  <c:v>copo vidro</c:v>
                </c:pt>
                <c:pt idx="8">
                  <c:v>pacote leite</c:v>
                </c:pt>
                <c:pt idx="9">
                  <c:v>laca cabelo</c:v>
                </c:pt>
                <c:pt idx="10">
                  <c:v>envelope</c:v>
                </c:pt>
                <c:pt idx="11">
                  <c:v>lata ervilhas</c:v>
                </c:pt>
                <c:pt idx="12">
                  <c:v>caderno escolar</c:v>
                </c:pt>
                <c:pt idx="13">
                  <c:v>garrafa água</c:v>
                </c:pt>
                <c:pt idx="14">
                  <c:v>revistas</c:v>
                </c:pt>
                <c:pt idx="15">
                  <c:v>frasco perfume</c:v>
                </c:pt>
                <c:pt idx="16">
                  <c:v>frasco perfume</c:v>
                </c:pt>
                <c:pt idx="17">
                  <c:v>guarda-chuva</c:v>
                </c:pt>
                <c:pt idx="18">
                  <c:v>jornal</c:v>
                </c:pt>
                <c:pt idx="19">
                  <c:v>frasco champô</c:v>
                </c:pt>
                <c:pt idx="20">
                  <c:v>yogurte</c:v>
                </c:pt>
                <c:pt idx="21">
                  <c:v>frasco compal</c:v>
                </c:pt>
                <c:pt idx="22">
                  <c:v>garrafa óleo</c:v>
                </c:pt>
              </c:strCache>
            </c:strRef>
          </c:cat>
          <c:val>
            <c:numRef>
              <c:f>Resumo!$L$3:$L$25</c:f>
              <c:numCache>
                <c:formatCode>#,##0.00</c:formatCode>
                <c:ptCount val="23"/>
                <c:pt idx="0">
                  <c:v>700</c:v>
                </c:pt>
                <c:pt idx="1">
                  <c:v>700</c:v>
                </c:pt>
                <c:pt idx="2">
                  <c:v>400</c:v>
                </c:pt>
                <c:pt idx="3">
                  <c:v>200</c:v>
                </c:pt>
                <c:pt idx="4">
                  <c:v>140</c:v>
                </c:pt>
                <c:pt idx="5">
                  <c:v>133.33333333333334</c:v>
                </c:pt>
                <c:pt idx="6">
                  <c:v>125</c:v>
                </c:pt>
                <c:pt idx="7">
                  <c:v>100</c:v>
                </c:pt>
                <c:pt idx="8">
                  <c:v>66.666666666666657</c:v>
                </c:pt>
                <c:pt idx="9">
                  <c:v>50</c:v>
                </c:pt>
                <c:pt idx="10">
                  <c:v>30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18.181818181818187</c:v>
                </c:pt>
                <c:pt idx="15">
                  <c:v>12.5</c:v>
                </c:pt>
                <c:pt idx="16">
                  <c:v>12.5</c:v>
                </c:pt>
                <c:pt idx="17">
                  <c:v>10</c:v>
                </c:pt>
                <c:pt idx="18">
                  <c:v>9.0909090909090935</c:v>
                </c:pt>
                <c:pt idx="19">
                  <c:v>8.3333333333333286</c:v>
                </c:pt>
                <c:pt idx="20">
                  <c:v>8.3333333333333286</c:v>
                </c:pt>
                <c:pt idx="21">
                  <c:v>8.3333333333333286</c:v>
                </c:pt>
                <c:pt idx="22">
                  <c:v>7.6923076923076934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19656"/>
        <c:axId val="435721616"/>
      </c:lineChart>
      <c:catAx>
        <c:axId val="43571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5721616"/>
        <c:crosses val="autoZero"/>
        <c:auto val="1"/>
        <c:lblAlgn val="ctr"/>
        <c:lblOffset val="100"/>
        <c:noMultiLvlLbl val="0"/>
      </c:catAx>
      <c:valAx>
        <c:axId val="43572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3571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</xdr:rowOff>
    </xdr:from>
    <xdr:to>
      <xdr:col>10</xdr:col>
      <xdr:colOff>228600</xdr:colOff>
      <xdr:row>36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4762</xdr:rowOff>
    </xdr:from>
    <xdr:to>
      <xdr:col>6</xdr:col>
      <xdr:colOff>400050</xdr:colOff>
      <xdr:row>21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185737</xdr:rowOff>
    </xdr:from>
    <xdr:to>
      <xdr:col>6</xdr:col>
      <xdr:colOff>314325</xdr:colOff>
      <xdr:row>36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76199</xdr:colOff>
      <xdr:row>1</xdr:row>
      <xdr:rowOff>4761</xdr:rowOff>
    </xdr:from>
    <xdr:to>
      <xdr:col>32</xdr:col>
      <xdr:colOff>19050</xdr:colOff>
      <xdr:row>21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</xdr:colOff>
      <xdr:row>23</xdr:row>
      <xdr:rowOff>23812</xdr:rowOff>
    </xdr:from>
    <xdr:to>
      <xdr:col>25</xdr:col>
      <xdr:colOff>19050</xdr:colOff>
      <xdr:row>38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S44" totalsRowShown="0">
  <sortState ref="A2:S44">
    <sortCondition ref="A2:A44"/>
    <sortCondition ref="B2:B44"/>
  </sortState>
  <tableColumns count="19">
    <tableColumn id="1" name="Contentor"/>
    <tableColumn id="2" name="objeto"/>
    <tableColumn id="3" name="Gonçalo(10)" dataDxfId="59"/>
    <tableColumn id="4" name="Patricia(12)" dataDxfId="58"/>
    <tableColumn id="5" name="Marta(9)" dataDxfId="57"/>
    <tableColumn id="6" name="Helena(10)" dataDxfId="56"/>
    <tableColumn id="7" name="Diogo(12)" dataDxfId="55"/>
    <tableColumn id="8" name="Catarina(13)" dataDxfId="54"/>
    <tableColumn id="9" name="Rita(12)" dataDxfId="53"/>
    <tableColumn id="10" name="Pedro(11)" dataDxfId="52"/>
    <tableColumn id="11" name="Diogo(8)" dataDxfId="51"/>
    <tableColumn id="12" name="José(8)" dataDxfId="50"/>
    <tableColumn id="13" name="Adriana(10)" dataDxfId="49"/>
    <tableColumn id="14" name="Vera(10)" dataDxfId="48"/>
    <tableColumn id="15" name="Francisca(7)" dataDxfId="47"/>
    <tableColumn id="16" name="Sofia(9)" dataDxfId="46"/>
    <tableColumn id="17" name="CERTAS" dataDxfId="45">
      <calculatedColumnFormula>COUNTIF($C2:$P2,"S")</calculatedColumnFormula>
    </tableColumn>
    <tableColumn id="18" name="ERRADAS" dataDxfId="44">
      <calculatedColumnFormula>COUNTIF($C2:$P2,"N")</calculatedColumnFormula>
    </tableColumn>
    <tableColumn id="19" name="NR" dataDxfId="43">
      <calculatedColumnFormula>COUNTIF($C2:$P2,"NR")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S44" totalsRowShown="0">
  <sortState ref="A2:S44">
    <sortCondition ref="A2:A44"/>
    <sortCondition ref="B2:B44"/>
  </sortState>
  <tableColumns count="19">
    <tableColumn id="1" name="Contentor"/>
    <tableColumn id="2" name="objeto"/>
    <tableColumn id="3" name="Gonçalo(10)" dataDxfId="42"/>
    <tableColumn id="4" name="Patricia(12)" dataDxfId="41"/>
    <tableColumn id="5" name="Marta(9)" dataDxfId="40"/>
    <tableColumn id="6" name="Helena(10)" dataDxfId="39"/>
    <tableColumn id="7" name="Diogo(12)" dataDxfId="38"/>
    <tableColumn id="8" name="Catarina(13)" dataDxfId="37"/>
    <tableColumn id="9" name="Rita(12)" dataDxfId="36"/>
    <tableColumn id="10" name="Pedro(11)" dataDxfId="35"/>
    <tableColumn id="11" name="Diogo(8)" dataDxfId="34"/>
    <tableColumn id="12" name="José(8)" dataDxfId="33"/>
    <tableColumn id="13" name="Adriana(10)" dataDxfId="32"/>
    <tableColumn id="14" name="Vera(10)" dataDxfId="31"/>
    <tableColumn id="15" name="Francisca(7)" dataDxfId="30"/>
    <tableColumn id="16" name="Sofia(9)" dataDxfId="29"/>
    <tableColumn id="17" name="CERTAS" dataDxfId="28">
      <calculatedColumnFormula>COUNTIF($C2:$P2,"S")</calculatedColumnFormula>
    </tableColumn>
    <tableColumn id="18" name="ERRADAS" dataDxfId="27">
      <calculatedColumnFormula>COUNTIF($C2:$P2,"N")</calculatedColumnFormula>
    </tableColumn>
    <tableColumn id="19" name="NR" dataDxfId="26">
      <calculatedColumnFormula>COUNTIF($C2:$P2,"NR")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ela9" displayName="Tabela9" ref="A1:K44" headerRowCount="0" totalsRowShown="0" headerRowDxfId="22">
  <tableColumns count="11">
    <tableColumn id="1" name="CONTENTOR" headerRowDxfId="11"/>
    <tableColumn id="2" name="OBJETO" headerRowDxfId="12"/>
    <tableColumn id="3" name="Antes" headerRowDxfId="13"/>
    <tableColumn id="4" name="Coluna1" headerRowDxfId="14"/>
    <tableColumn id="5" name="Coluna2" headerRowDxfId="15"/>
    <tableColumn id="6" name="Coluna3" headerRowDxfId="16" dataDxfId="25">
      <calculatedColumnFormula>C2/(C2+D2+E2)</calculatedColumnFormula>
    </tableColumn>
    <tableColumn id="7" name="Depois" headerRowDxfId="17"/>
    <tableColumn id="8" name="Coluna4" headerRowDxfId="18"/>
    <tableColumn id="9" name="Coluna5" headerRowDxfId="19"/>
    <tableColumn id="10" name="Coluna6" headerRowDxfId="20" dataDxfId="24">
      <calculatedColumnFormula>G2/(G2+H2+I2)</calculatedColumnFormula>
    </tableColumn>
    <tableColumn id="11" name="EVOLUÇÃO" headerRowDxfId="21" dataDxfId="23">
      <calculatedColumnFormula>J2-F2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10" displayName="Tabela10" ref="A1:H16" headerRowDxfId="3">
  <autoFilter ref="A1:H16"/>
  <tableColumns count="8">
    <tableColumn id="1" name="Coluna1" totalsRowLabel="Total"/>
    <tableColumn id="2" name="Catch" dataDxfId="10"/>
    <tableColumn id="3" name="Flappy" dataDxfId="9"/>
    <tableColumn id="4" name="Join" dataDxfId="8"/>
    <tableColumn id="5" name="Pong" dataDxfId="7"/>
    <tableColumn id="6" name="Shoot" dataDxfId="6"/>
    <tableColumn id="7" name="Tetris" dataDxfId="5"/>
    <tableColumn id="8" name="Total pontos" totalsRowFunction="sum" dataDxfId="4" totalsRow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ela11" displayName="Tabela11" ref="A2:D6" totalsRowShown="0">
  <tableColumns count="4">
    <tableColumn id="1" name="Contentor"/>
    <tableColumn id="2" name="Antes">
      <calculatedColumnFormula>SUMIF(Tabela1[Contentor],A3,Tabela1[CERTAS])</calculatedColumnFormula>
    </tableColumn>
    <tableColumn id="3" name="Depois">
      <calculatedColumnFormula>SUMIF(Tabela3[Contentor],A3,Tabela3[CERTAS])</calculatedColumnFormula>
    </tableColumn>
    <tableColumn id="4" name="% Evolução" dataDxfId="1">
      <calculatedColumnFormula>((C3*100)/B3)-100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2" name="Tabela12" displayName="Tabela12" ref="I2:L45" totalsRowShown="0">
  <sortState ref="I3:L45">
    <sortCondition descending="1" ref="L3:L45"/>
  </sortState>
  <tableColumns count="4">
    <tableColumn id="1" name="Objeto"/>
    <tableColumn id="2" name="Antes">
      <calculatedColumnFormula>SUMIF(Tabela1[objeto],I3,Tabela1[CERTAS])</calculatedColumnFormula>
    </tableColumn>
    <tableColumn id="3" name="Depois">
      <calculatedColumnFormula>SUMIF(Tabela3[objeto],I3,Tabela3[CERTAS])</calculatedColumnFormula>
    </tableColumn>
    <tableColumn id="4" name="% Evolução" dataDxfId="0">
      <calculatedColumnFormula>((K3*100)/J3)-100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6" workbookViewId="0">
      <selection activeCell="B39" sqref="B39"/>
    </sheetView>
  </sheetViews>
  <sheetFormatPr defaultRowHeight="15" x14ac:dyDescent="0.25"/>
  <cols>
    <col min="1" max="1" width="14.140625" bestFit="1" customWidth="1"/>
    <col min="2" max="2" width="19.140625" bestFit="1" customWidth="1"/>
    <col min="3" max="3" width="13.7109375" style="1" customWidth="1"/>
    <col min="4" max="4" width="13.140625" style="1" customWidth="1"/>
    <col min="5" max="5" width="10.7109375" style="1" customWidth="1"/>
    <col min="6" max="6" width="12.85546875" style="1" customWidth="1"/>
    <col min="7" max="7" width="11.7109375" style="1" customWidth="1"/>
    <col min="8" max="8" width="13.85546875" style="1" customWidth="1"/>
    <col min="9" max="9" width="10" style="1" customWidth="1"/>
    <col min="10" max="10" width="11.85546875" style="1" customWidth="1"/>
    <col min="11" max="11" width="10.7109375" style="1" customWidth="1"/>
    <col min="12" max="12" width="9.42578125" style="1" customWidth="1"/>
    <col min="13" max="13" width="13.42578125" style="1" customWidth="1"/>
    <col min="14" max="14" width="10.7109375" style="1" customWidth="1"/>
    <col min="15" max="15" width="13.5703125" style="1" customWidth="1"/>
    <col min="16" max="16" width="10" style="1" customWidth="1"/>
    <col min="17" max="17" width="9.7109375" style="1" customWidth="1"/>
    <col min="18" max="18" width="11.28515625" style="1" customWidth="1"/>
    <col min="19" max="19" width="9.140625" style="1"/>
  </cols>
  <sheetData>
    <row r="1" spans="1:19" x14ac:dyDescent="0.25">
      <c r="A1" t="s">
        <v>0</v>
      </c>
      <c r="B1" t="s">
        <v>1</v>
      </c>
      <c r="C1" s="1" t="s">
        <v>51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49</v>
      </c>
      <c r="R1" s="1" t="s">
        <v>50</v>
      </c>
      <c r="S1" s="1" t="s">
        <v>48</v>
      </c>
    </row>
    <row r="2" spans="1:19" x14ac:dyDescent="0.25">
      <c r="A2" t="s">
        <v>2</v>
      </c>
      <c r="B2" t="s">
        <v>3</v>
      </c>
      <c r="C2" s="1" t="s">
        <v>47</v>
      </c>
      <c r="D2" s="1" t="s">
        <v>47</v>
      </c>
      <c r="E2" s="1" t="s">
        <v>47</v>
      </c>
      <c r="F2" s="1" t="s">
        <v>47</v>
      </c>
      <c r="G2" s="1" t="s">
        <v>47</v>
      </c>
      <c r="H2" s="1" t="s">
        <v>47</v>
      </c>
      <c r="I2" s="1" t="s">
        <v>47</v>
      </c>
      <c r="J2" s="1" t="s">
        <v>47</v>
      </c>
      <c r="K2" s="1" t="s">
        <v>47</v>
      </c>
      <c r="L2" s="1" t="s">
        <v>47</v>
      </c>
      <c r="M2" s="1" t="s">
        <v>47</v>
      </c>
      <c r="N2" s="1" t="s">
        <v>52</v>
      </c>
      <c r="O2" s="1" t="s">
        <v>47</v>
      </c>
      <c r="P2" s="1" t="s">
        <v>47</v>
      </c>
      <c r="Q2" s="1">
        <f>COUNTIF($C2:$P2,"S")</f>
        <v>13</v>
      </c>
      <c r="R2" s="1">
        <f>COUNTIF($C2:$P2,"N")</f>
        <v>1</v>
      </c>
      <c r="S2" s="1">
        <f>COUNTIF($C2:$P2,"NR")</f>
        <v>0</v>
      </c>
    </row>
    <row r="3" spans="1:19" x14ac:dyDescent="0.25">
      <c r="A3" t="s">
        <v>2</v>
      </c>
      <c r="B3" t="s">
        <v>41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52</v>
      </c>
      <c r="K3" s="1" t="s">
        <v>47</v>
      </c>
      <c r="L3" s="1" t="s">
        <v>47</v>
      </c>
      <c r="M3" s="1" t="s">
        <v>47</v>
      </c>
      <c r="N3" s="1" t="s">
        <v>52</v>
      </c>
      <c r="O3" s="1" t="s">
        <v>47</v>
      </c>
      <c r="P3" s="1" t="s">
        <v>47</v>
      </c>
      <c r="Q3" s="1">
        <f>COUNTIF($C3:$P3,"S")</f>
        <v>12</v>
      </c>
      <c r="R3" s="1">
        <f>COUNTIF($C3:$P3,"N")</f>
        <v>2</v>
      </c>
      <c r="S3" s="1">
        <f>COUNTIF($C3:$P3,"NR")</f>
        <v>0</v>
      </c>
    </row>
    <row r="4" spans="1:19" x14ac:dyDescent="0.25">
      <c r="A4" t="s">
        <v>2</v>
      </c>
      <c r="B4" t="s">
        <v>38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 t="s">
        <v>52</v>
      </c>
      <c r="K4" s="1" t="s">
        <v>47</v>
      </c>
      <c r="L4" s="1" t="s">
        <v>47</v>
      </c>
      <c r="M4" s="1" t="s">
        <v>47</v>
      </c>
      <c r="N4" s="1" t="s">
        <v>47</v>
      </c>
      <c r="O4" s="1" t="s">
        <v>47</v>
      </c>
      <c r="P4" s="1" t="s">
        <v>47</v>
      </c>
      <c r="Q4" s="1">
        <f>COUNTIF($C4:$P4,"S")</f>
        <v>13</v>
      </c>
      <c r="R4" s="1">
        <f>COUNTIF($C4:$P4,"N")</f>
        <v>1</v>
      </c>
      <c r="S4" s="1">
        <f>COUNTIF($C4:$P4,"NR")</f>
        <v>0</v>
      </c>
    </row>
    <row r="5" spans="1:19" x14ac:dyDescent="0.25">
      <c r="A5" t="s">
        <v>2</v>
      </c>
      <c r="B5" t="s">
        <v>45</v>
      </c>
      <c r="C5" s="1" t="s">
        <v>47</v>
      </c>
      <c r="D5" s="1" t="s">
        <v>52</v>
      </c>
      <c r="E5" s="1" t="s">
        <v>52</v>
      </c>
      <c r="F5" s="1" t="s">
        <v>47</v>
      </c>
      <c r="G5" s="1" t="s">
        <v>47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52</v>
      </c>
      <c r="M5" s="1" t="s">
        <v>47</v>
      </c>
      <c r="N5" s="1" t="s">
        <v>52</v>
      </c>
      <c r="O5" s="1" t="s">
        <v>47</v>
      </c>
      <c r="P5" s="1" t="s">
        <v>47</v>
      </c>
      <c r="Q5" s="1">
        <f>COUNTIF($C5:$P5,"S")</f>
        <v>6</v>
      </c>
      <c r="R5" s="1">
        <f>COUNTIF($C5:$P5,"N")</f>
        <v>8</v>
      </c>
      <c r="S5" s="1">
        <f>COUNTIF($C5:$P5,"NR")</f>
        <v>0</v>
      </c>
    </row>
    <row r="6" spans="1:19" x14ac:dyDescent="0.25">
      <c r="A6" t="s">
        <v>2</v>
      </c>
      <c r="B6" t="s">
        <v>22</v>
      </c>
      <c r="C6" s="1" t="s">
        <v>47</v>
      </c>
      <c r="D6" s="1" t="s">
        <v>47</v>
      </c>
      <c r="E6" s="1" t="s">
        <v>47</v>
      </c>
      <c r="F6" s="1" t="s">
        <v>47</v>
      </c>
      <c r="G6" s="1" t="s">
        <v>47</v>
      </c>
      <c r="H6" s="1" t="s">
        <v>52</v>
      </c>
      <c r="I6" s="1" t="s">
        <v>52</v>
      </c>
      <c r="J6" s="1" t="s">
        <v>52</v>
      </c>
      <c r="K6" s="1" t="s">
        <v>47</v>
      </c>
      <c r="L6" s="1" t="s">
        <v>52</v>
      </c>
      <c r="M6" s="1" t="s">
        <v>47</v>
      </c>
      <c r="N6" s="1" t="s">
        <v>47</v>
      </c>
      <c r="O6" s="1" t="s">
        <v>47</v>
      </c>
      <c r="P6" s="1" t="s">
        <v>47</v>
      </c>
      <c r="Q6" s="1">
        <f>COUNTIF($C6:$P6,"S")</f>
        <v>10</v>
      </c>
      <c r="R6" s="1">
        <f>COUNTIF($C6:$P6,"N")</f>
        <v>4</v>
      </c>
      <c r="S6" s="1">
        <f>COUNTIF($C6:$P6,"NR")</f>
        <v>0</v>
      </c>
    </row>
    <row r="7" spans="1:19" x14ac:dyDescent="0.25">
      <c r="A7" t="s">
        <v>2</v>
      </c>
      <c r="B7" t="s">
        <v>30</v>
      </c>
      <c r="C7" s="1" t="s">
        <v>47</v>
      </c>
      <c r="D7" s="1" t="s">
        <v>47</v>
      </c>
      <c r="E7" s="1" t="s">
        <v>52</v>
      </c>
      <c r="F7" s="1" t="s">
        <v>47</v>
      </c>
      <c r="G7" s="1" t="s">
        <v>47</v>
      </c>
      <c r="H7" s="1" t="s">
        <v>52</v>
      </c>
      <c r="I7" s="1" t="s">
        <v>47</v>
      </c>
      <c r="J7" s="1" t="s">
        <v>52</v>
      </c>
      <c r="K7" s="1" t="s">
        <v>47</v>
      </c>
      <c r="L7" s="1" t="s">
        <v>52</v>
      </c>
      <c r="M7" s="1" t="s">
        <v>47</v>
      </c>
      <c r="N7" s="1" t="s">
        <v>47</v>
      </c>
      <c r="O7" s="1" t="s">
        <v>52</v>
      </c>
      <c r="P7" s="1" t="s">
        <v>52</v>
      </c>
      <c r="Q7" s="1">
        <f>COUNTIF($C7:$P7,"S")</f>
        <v>8</v>
      </c>
      <c r="R7" s="1">
        <f>COUNTIF($C7:$P7,"N")</f>
        <v>6</v>
      </c>
      <c r="S7" s="1">
        <f>COUNTIF($C7:$P7,"NR")</f>
        <v>0</v>
      </c>
    </row>
    <row r="8" spans="1:19" x14ac:dyDescent="0.25">
      <c r="A8" t="s">
        <v>2</v>
      </c>
      <c r="B8" t="s">
        <v>25</v>
      </c>
      <c r="C8" s="1" t="s">
        <v>47</v>
      </c>
      <c r="D8" s="1" t="s">
        <v>47</v>
      </c>
      <c r="E8" s="1" t="s">
        <v>47</v>
      </c>
      <c r="F8" s="1" t="s">
        <v>47</v>
      </c>
      <c r="G8" s="1" t="s">
        <v>47</v>
      </c>
      <c r="H8" s="1" t="s">
        <v>52</v>
      </c>
      <c r="I8" s="1" t="s">
        <v>47</v>
      </c>
      <c r="J8" s="1" t="s">
        <v>47</v>
      </c>
      <c r="K8" s="1" t="s">
        <v>47</v>
      </c>
      <c r="L8" s="1" t="s">
        <v>52</v>
      </c>
      <c r="M8" s="1" t="s">
        <v>47</v>
      </c>
      <c r="N8" s="1" t="s">
        <v>47</v>
      </c>
      <c r="O8" s="1" t="s">
        <v>47</v>
      </c>
      <c r="P8" s="1" t="s">
        <v>47</v>
      </c>
      <c r="Q8" s="1">
        <f>COUNTIF($C8:$P8,"S")</f>
        <v>12</v>
      </c>
      <c r="R8" s="1">
        <f>COUNTIF($C8:$P8,"N")</f>
        <v>2</v>
      </c>
      <c r="S8" s="1">
        <f>COUNTIF($C8:$P8,"NR")</f>
        <v>0</v>
      </c>
    </row>
    <row r="9" spans="1:19" x14ac:dyDescent="0.25">
      <c r="A9" t="s">
        <v>2</v>
      </c>
      <c r="B9" t="s">
        <v>29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52</v>
      </c>
      <c r="K9" s="1" t="s">
        <v>47</v>
      </c>
      <c r="L9" s="1" t="s">
        <v>47</v>
      </c>
      <c r="M9" s="1" t="s">
        <v>47</v>
      </c>
      <c r="N9" s="1" t="s">
        <v>47</v>
      </c>
      <c r="O9" s="1" t="s">
        <v>47</v>
      </c>
      <c r="P9" s="1" t="s">
        <v>47</v>
      </c>
      <c r="Q9" s="1">
        <f>COUNTIF($C9:$P9,"S")</f>
        <v>13</v>
      </c>
      <c r="R9" s="1">
        <f>COUNTIF($C9:$P9,"N")</f>
        <v>1</v>
      </c>
      <c r="S9" s="1">
        <f>COUNTIF($C9:$P9,"NR")</f>
        <v>0</v>
      </c>
    </row>
    <row r="10" spans="1:19" x14ac:dyDescent="0.25">
      <c r="A10" t="s">
        <v>2</v>
      </c>
      <c r="B10" t="s">
        <v>32</v>
      </c>
      <c r="C10" s="1" t="s">
        <v>47</v>
      </c>
      <c r="D10" s="1" t="s">
        <v>52</v>
      </c>
      <c r="E10" s="1" t="s">
        <v>47</v>
      </c>
      <c r="F10" s="1" t="s">
        <v>47</v>
      </c>
      <c r="G10" s="1" t="s">
        <v>47</v>
      </c>
      <c r="H10" s="1" t="s">
        <v>52</v>
      </c>
      <c r="I10" s="1" t="s">
        <v>52</v>
      </c>
      <c r="J10" s="1" t="s">
        <v>52</v>
      </c>
      <c r="K10" s="1" t="s">
        <v>52</v>
      </c>
      <c r="L10" s="1" t="s">
        <v>47</v>
      </c>
      <c r="M10" s="1" t="s">
        <v>47</v>
      </c>
      <c r="N10" s="1" t="s">
        <v>52</v>
      </c>
      <c r="O10" s="1" t="s">
        <v>52</v>
      </c>
      <c r="P10" s="1" t="s">
        <v>52</v>
      </c>
      <c r="Q10" s="1">
        <f>COUNTIF($C10:$P10,"S")</f>
        <v>6</v>
      </c>
      <c r="R10" s="1">
        <f>COUNTIF($C10:$P10,"N")</f>
        <v>8</v>
      </c>
      <c r="S10" s="1">
        <f>COUNTIF($C10:$P10,"NR")</f>
        <v>0</v>
      </c>
    </row>
    <row r="11" spans="1:19" x14ac:dyDescent="0.25">
      <c r="A11" t="s">
        <v>2</v>
      </c>
      <c r="B11" t="s">
        <v>36</v>
      </c>
      <c r="C11" s="1" t="s">
        <v>52</v>
      </c>
      <c r="D11" s="1" t="s">
        <v>52</v>
      </c>
      <c r="E11" s="1" t="s">
        <v>52</v>
      </c>
      <c r="F11" s="1" t="s">
        <v>47</v>
      </c>
      <c r="G11" s="1" t="s">
        <v>47</v>
      </c>
      <c r="H11" s="1" t="s">
        <v>47</v>
      </c>
      <c r="I11" s="1" t="s">
        <v>52</v>
      </c>
      <c r="J11" s="1" t="s">
        <v>52</v>
      </c>
      <c r="K11" s="1" t="s">
        <v>52</v>
      </c>
      <c r="L11" s="1" t="s">
        <v>52</v>
      </c>
      <c r="M11" s="1" t="s">
        <v>47</v>
      </c>
      <c r="N11" s="1" t="s">
        <v>52</v>
      </c>
      <c r="O11" s="1" t="s">
        <v>47</v>
      </c>
      <c r="P11" s="1" t="s">
        <v>52</v>
      </c>
      <c r="Q11" s="1">
        <f>COUNTIF($C11:$P11,"S")</f>
        <v>5</v>
      </c>
      <c r="R11" s="1">
        <f>COUNTIF($C11:$P11,"N")</f>
        <v>9</v>
      </c>
      <c r="S11" s="1">
        <f>COUNTIF($C11:$P11,"NR")</f>
        <v>0</v>
      </c>
    </row>
    <row r="12" spans="1:19" x14ac:dyDescent="0.25">
      <c r="A12" t="s">
        <v>2</v>
      </c>
      <c r="B12" t="s">
        <v>15</v>
      </c>
      <c r="C12" s="1" t="s">
        <v>47</v>
      </c>
      <c r="D12" s="1" t="s">
        <v>47</v>
      </c>
      <c r="E12" s="1" t="s">
        <v>47</v>
      </c>
      <c r="F12" s="1" t="s">
        <v>47</v>
      </c>
      <c r="G12" s="1" t="s">
        <v>47</v>
      </c>
      <c r="H12" s="1" t="s">
        <v>47</v>
      </c>
      <c r="I12" s="1" t="s">
        <v>47</v>
      </c>
      <c r="J12" s="1" t="s">
        <v>52</v>
      </c>
      <c r="K12" s="1" t="s">
        <v>52</v>
      </c>
      <c r="L12" s="1" t="s">
        <v>47</v>
      </c>
      <c r="M12" s="1" t="s">
        <v>47</v>
      </c>
      <c r="N12" s="1" t="s">
        <v>47</v>
      </c>
      <c r="O12" s="1" t="s">
        <v>47</v>
      </c>
      <c r="P12" s="1" t="s">
        <v>47</v>
      </c>
      <c r="Q12" s="1">
        <f>COUNTIF($C12:$P12,"S")</f>
        <v>12</v>
      </c>
      <c r="R12" s="1">
        <f>COUNTIF($C12:$P12,"N")</f>
        <v>2</v>
      </c>
      <c r="S12" s="1">
        <f>COUNTIF($C12:$P12,"NR")</f>
        <v>0</v>
      </c>
    </row>
    <row r="13" spans="1:19" x14ac:dyDescent="0.25">
      <c r="A13" t="s">
        <v>9</v>
      </c>
      <c r="B13" t="s">
        <v>10</v>
      </c>
      <c r="C13" s="1" t="s">
        <v>52</v>
      </c>
      <c r="D13" s="1" t="s">
        <v>52</v>
      </c>
      <c r="E13" s="1" t="s">
        <v>52</v>
      </c>
      <c r="F13" s="1" t="s">
        <v>52</v>
      </c>
      <c r="G13" s="1" t="s">
        <v>52</v>
      </c>
      <c r="H13" s="1" t="s">
        <v>52</v>
      </c>
      <c r="I13" s="1" t="s">
        <v>52</v>
      </c>
      <c r="J13" s="1" t="s">
        <v>52</v>
      </c>
      <c r="K13" s="1" t="s">
        <v>52</v>
      </c>
      <c r="L13" s="1" t="s">
        <v>52</v>
      </c>
      <c r="M13" s="1" t="s">
        <v>52</v>
      </c>
      <c r="N13" s="1" t="s">
        <v>52</v>
      </c>
      <c r="O13" s="1" t="s">
        <v>52</v>
      </c>
      <c r="P13" s="1" t="s">
        <v>48</v>
      </c>
      <c r="Q13" s="1">
        <f>COUNTIF($C13:$P13,"S")</f>
        <v>0</v>
      </c>
      <c r="R13" s="1">
        <f>COUNTIF($C13:$P13,"N")</f>
        <v>13</v>
      </c>
      <c r="S13" s="1">
        <f>COUNTIF($C13:$P13,"NR")</f>
        <v>1</v>
      </c>
    </row>
    <row r="14" spans="1:19" x14ac:dyDescent="0.25">
      <c r="A14" t="s">
        <v>9</v>
      </c>
      <c r="B14" t="s">
        <v>23</v>
      </c>
      <c r="C14" s="1" t="s">
        <v>52</v>
      </c>
      <c r="D14" s="1" t="s">
        <v>52</v>
      </c>
      <c r="E14" s="1" t="s">
        <v>52</v>
      </c>
      <c r="F14" s="1" t="s">
        <v>52</v>
      </c>
      <c r="G14" s="1" t="s">
        <v>52</v>
      </c>
      <c r="H14" s="1" t="s">
        <v>52</v>
      </c>
      <c r="I14" s="1" t="s">
        <v>52</v>
      </c>
      <c r="J14" s="1" t="s">
        <v>47</v>
      </c>
      <c r="K14" s="1" t="s">
        <v>52</v>
      </c>
      <c r="L14" s="1" t="s">
        <v>52</v>
      </c>
      <c r="M14" s="1" t="s">
        <v>52</v>
      </c>
      <c r="N14" s="1" t="s">
        <v>52</v>
      </c>
      <c r="O14" s="1" t="s">
        <v>52</v>
      </c>
      <c r="P14" s="1" t="s">
        <v>52</v>
      </c>
      <c r="Q14" s="1">
        <f>COUNTIF($C14:$P14,"S")</f>
        <v>1</v>
      </c>
      <c r="R14" s="1">
        <f>COUNTIF($C14:$P14,"N")</f>
        <v>13</v>
      </c>
      <c r="S14" s="1">
        <f>COUNTIF($C14:$P14,"NR")</f>
        <v>0</v>
      </c>
    </row>
    <row r="15" spans="1:19" x14ac:dyDescent="0.25">
      <c r="A15" t="s">
        <v>9</v>
      </c>
      <c r="B15" t="s">
        <v>14</v>
      </c>
      <c r="C15" s="1" t="s">
        <v>52</v>
      </c>
      <c r="D15" s="1" t="s">
        <v>52</v>
      </c>
      <c r="E15" s="1" t="s">
        <v>52</v>
      </c>
      <c r="F15" s="1" t="s">
        <v>48</v>
      </c>
      <c r="G15" s="1" t="s">
        <v>52</v>
      </c>
      <c r="H15" s="1" t="s">
        <v>52</v>
      </c>
      <c r="I15" s="1" t="s">
        <v>52</v>
      </c>
      <c r="J15" s="1" t="s">
        <v>47</v>
      </c>
      <c r="K15" s="1" t="s">
        <v>47</v>
      </c>
      <c r="L15" s="1" t="s">
        <v>52</v>
      </c>
      <c r="M15" s="1" t="s">
        <v>52</v>
      </c>
      <c r="N15" s="1" t="s">
        <v>52</v>
      </c>
      <c r="O15" s="1" t="s">
        <v>52</v>
      </c>
      <c r="P15" s="1" t="s">
        <v>48</v>
      </c>
      <c r="Q15" s="1">
        <f>COUNTIF($C15:$P15,"S")</f>
        <v>2</v>
      </c>
      <c r="R15" s="1">
        <f>COUNTIF($C15:$P15,"N")</f>
        <v>10</v>
      </c>
      <c r="S15" s="1">
        <f>COUNTIF($C15:$P15,"NR")</f>
        <v>2</v>
      </c>
    </row>
    <row r="16" spans="1:19" x14ac:dyDescent="0.25">
      <c r="A16" t="s">
        <v>9</v>
      </c>
      <c r="B16" t="s">
        <v>18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  <c r="L16" s="1" t="s">
        <v>47</v>
      </c>
      <c r="M16" s="1" t="s">
        <v>47</v>
      </c>
      <c r="N16" s="1" t="s">
        <v>47</v>
      </c>
      <c r="O16" s="1" t="s">
        <v>47</v>
      </c>
      <c r="P16" s="1" t="s">
        <v>48</v>
      </c>
      <c r="Q16" s="1">
        <f>COUNTIF($C16:$P16,"S")</f>
        <v>13</v>
      </c>
      <c r="R16" s="1">
        <f>COUNTIF($C16:$P16,"N")</f>
        <v>0</v>
      </c>
      <c r="S16" s="1">
        <f>COUNTIF($C16:$P16,"NR")</f>
        <v>1</v>
      </c>
    </row>
    <row r="17" spans="1:19" x14ac:dyDescent="0.25">
      <c r="A17" t="s">
        <v>9</v>
      </c>
      <c r="B17" t="s">
        <v>12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  <c r="L17" s="1" t="s">
        <v>47</v>
      </c>
      <c r="M17" s="1" t="s">
        <v>47</v>
      </c>
      <c r="N17" s="1" t="s">
        <v>47</v>
      </c>
      <c r="O17" s="1" t="s">
        <v>47</v>
      </c>
      <c r="P17" s="1" t="s">
        <v>47</v>
      </c>
      <c r="Q17" s="1">
        <f>COUNTIF($C17:$P17,"S")</f>
        <v>14</v>
      </c>
      <c r="R17" s="1">
        <f>COUNTIF($C17:$P17,"N")</f>
        <v>0</v>
      </c>
      <c r="S17" s="1">
        <f>COUNTIF($C17:$P17,"NR")</f>
        <v>0</v>
      </c>
    </row>
    <row r="18" spans="1:19" x14ac:dyDescent="0.25">
      <c r="A18" t="s">
        <v>9</v>
      </c>
      <c r="B18" t="s">
        <v>35</v>
      </c>
      <c r="C18" s="1" t="s">
        <v>52</v>
      </c>
      <c r="D18" s="1" t="s">
        <v>52</v>
      </c>
      <c r="E18" s="1" t="s">
        <v>52</v>
      </c>
      <c r="F18" s="1" t="s">
        <v>52</v>
      </c>
      <c r="G18" s="1" t="s">
        <v>52</v>
      </c>
      <c r="H18" s="1" t="s">
        <v>52</v>
      </c>
      <c r="I18" s="1" t="s">
        <v>52</v>
      </c>
      <c r="J18" s="1" t="s">
        <v>52</v>
      </c>
      <c r="K18" s="1" t="s">
        <v>52</v>
      </c>
      <c r="L18" s="1" t="s">
        <v>52</v>
      </c>
      <c r="M18" s="1" t="s">
        <v>52</v>
      </c>
      <c r="N18" s="1" t="s">
        <v>52</v>
      </c>
      <c r="O18" s="1" t="s">
        <v>52</v>
      </c>
      <c r="P18" s="1" t="s">
        <v>52</v>
      </c>
      <c r="Q18" s="1">
        <f>COUNTIF($C18:$P18,"S")</f>
        <v>0</v>
      </c>
      <c r="R18" s="1">
        <f>COUNTIF($C18:$P18,"N")</f>
        <v>14</v>
      </c>
      <c r="S18" s="1">
        <f>COUNTIF($C18:$P18,"NR")</f>
        <v>0</v>
      </c>
    </row>
    <row r="19" spans="1:19" x14ac:dyDescent="0.25">
      <c r="A19" t="s">
        <v>9</v>
      </c>
      <c r="B19" t="s">
        <v>17</v>
      </c>
      <c r="C19" s="1" t="s">
        <v>52</v>
      </c>
      <c r="D19" s="1" t="s">
        <v>52</v>
      </c>
      <c r="E19" s="1" t="s">
        <v>52</v>
      </c>
      <c r="F19" s="1" t="s">
        <v>52</v>
      </c>
      <c r="G19" s="1" t="s">
        <v>52</v>
      </c>
      <c r="H19" s="1" t="s">
        <v>47</v>
      </c>
      <c r="I19" s="1" t="s">
        <v>47</v>
      </c>
      <c r="J19" s="1" t="s">
        <v>47</v>
      </c>
      <c r="K19" s="1" t="s">
        <v>48</v>
      </c>
      <c r="L19" s="1" t="s">
        <v>47</v>
      </c>
      <c r="M19" s="1" t="s">
        <v>52</v>
      </c>
      <c r="N19" s="1" t="s">
        <v>47</v>
      </c>
      <c r="O19" s="1" t="s">
        <v>52</v>
      </c>
      <c r="P19" s="1" t="s">
        <v>47</v>
      </c>
      <c r="Q19" s="1">
        <f>COUNTIF($C19:$P19,"S")</f>
        <v>6</v>
      </c>
      <c r="R19" s="1">
        <f>COUNTIF($C19:$P19,"N")</f>
        <v>7</v>
      </c>
      <c r="S19" s="1">
        <f>COUNTIF($C19:$P19,"NR")</f>
        <v>1</v>
      </c>
    </row>
    <row r="20" spans="1:19" x14ac:dyDescent="0.25">
      <c r="A20" t="s">
        <v>9</v>
      </c>
      <c r="B20" t="s">
        <v>37</v>
      </c>
      <c r="C20" s="1" t="s">
        <v>47</v>
      </c>
      <c r="D20" s="1" t="s">
        <v>47</v>
      </c>
      <c r="E20" s="1" t="s">
        <v>47</v>
      </c>
      <c r="F20" s="1" t="s">
        <v>47</v>
      </c>
      <c r="G20" s="1" t="s">
        <v>47</v>
      </c>
      <c r="H20" s="1" t="s">
        <v>47</v>
      </c>
      <c r="I20" s="1" t="s">
        <v>47</v>
      </c>
      <c r="J20" s="1" t="s">
        <v>47</v>
      </c>
      <c r="K20" s="1" t="s">
        <v>47</v>
      </c>
      <c r="L20" s="1" t="s">
        <v>47</v>
      </c>
      <c r="M20" s="1" t="s">
        <v>47</v>
      </c>
      <c r="N20" s="1" t="s">
        <v>47</v>
      </c>
      <c r="O20" s="1" t="s">
        <v>47</v>
      </c>
      <c r="P20" s="1" t="s">
        <v>47</v>
      </c>
      <c r="Q20" s="1">
        <f>COUNTIF($C20:$P20,"S")</f>
        <v>14</v>
      </c>
      <c r="R20" s="1">
        <f>COUNTIF($C20:$P20,"N")</f>
        <v>0</v>
      </c>
      <c r="S20" s="1">
        <f>COUNTIF($C20:$P20,"NR")</f>
        <v>0</v>
      </c>
    </row>
    <row r="21" spans="1:19" x14ac:dyDescent="0.25">
      <c r="A21" t="s">
        <v>9</v>
      </c>
      <c r="B21" t="s">
        <v>44</v>
      </c>
      <c r="C21" s="1" t="s">
        <v>47</v>
      </c>
      <c r="D21" s="1" t="s">
        <v>52</v>
      </c>
      <c r="E21" s="1" t="s">
        <v>47</v>
      </c>
      <c r="F21" s="1" t="s">
        <v>52</v>
      </c>
      <c r="G21" s="1" t="s">
        <v>47</v>
      </c>
      <c r="H21" s="1" t="s">
        <v>47</v>
      </c>
      <c r="I21" s="1" t="s">
        <v>47</v>
      </c>
      <c r="J21" s="1" t="s">
        <v>47</v>
      </c>
      <c r="K21" s="1" t="s">
        <v>47</v>
      </c>
      <c r="L21" s="1" t="s">
        <v>47</v>
      </c>
      <c r="M21" s="1" t="s">
        <v>47</v>
      </c>
      <c r="N21" s="1" t="s">
        <v>52</v>
      </c>
      <c r="O21" s="1" t="s">
        <v>47</v>
      </c>
      <c r="P21" s="1" t="s">
        <v>52</v>
      </c>
      <c r="Q21" s="1">
        <f>COUNTIF($C21:$P21,"S")</f>
        <v>10</v>
      </c>
      <c r="R21" s="1">
        <f>COUNTIF($C21:$P21,"N")</f>
        <v>4</v>
      </c>
      <c r="S21" s="1">
        <f>COUNTIF($C21:$P21,"NR")</f>
        <v>0</v>
      </c>
    </row>
    <row r="22" spans="1:19" x14ac:dyDescent="0.25">
      <c r="A22" t="s">
        <v>9</v>
      </c>
      <c r="B22" t="s">
        <v>27</v>
      </c>
      <c r="C22" s="1" t="s">
        <v>52</v>
      </c>
      <c r="D22" s="1" t="s">
        <v>52</v>
      </c>
      <c r="E22" s="1" t="s">
        <v>52</v>
      </c>
      <c r="F22" s="1" t="s">
        <v>52</v>
      </c>
      <c r="G22" s="1" t="s">
        <v>47</v>
      </c>
      <c r="H22" s="1" t="s">
        <v>47</v>
      </c>
      <c r="I22" s="1" t="s">
        <v>47</v>
      </c>
      <c r="J22" s="1" t="s">
        <v>47</v>
      </c>
      <c r="K22" s="1" t="s">
        <v>48</v>
      </c>
      <c r="L22" s="1" t="s">
        <v>52</v>
      </c>
      <c r="M22" s="1" t="s">
        <v>52</v>
      </c>
      <c r="N22" s="1" t="s">
        <v>52</v>
      </c>
      <c r="O22" s="1" t="s">
        <v>52</v>
      </c>
      <c r="P22" s="1" t="s">
        <v>52</v>
      </c>
      <c r="Q22" s="1">
        <f>COUNTIF($C22:$P22,"S")</f>
        <v>4</v>
      </c>
      <c r="R22" s="1">
        <f>COUNTIF($C22:$P22,"N")</f>
        <v>9</v>
      </c>
      <c r="S22" s="1">
        <f>COUNTIF($C22:$P22,"NR")</f>
        <v>1</v>
      </c>
    </row>
    <row r="23" spans="1:19" x14ac:dyDescent="0.25">
      <c r="A23" t="s">
        <v>9</v>
      </c>
      <c r="B23" t="s">
        <v>13</v>
      </c>
      <c r="C23" s="1" t="s">
        <v>52</v>
      </c>
      <c r="D23" s="1" t="s">
        <v>52</v>
      </c>
      <c r="E23" s="1" t="s">
        <v>52</v>
      </c>
      <c r="F23" s="1" t="s">
        <v>52</v>
      </c>
      <c r="G23" s="1" t="s">
        <v>52</v>
      </c>
      <c r="H23" s="1" t="s">
        <v>52</v>
      </c>
      <c r="I23" s="1" t="s">
        <v>52</v>
      </c>
      <c r="J23" s="1" t="s">
        <v>47</v>
      </c>
      <c r="K23" s="1" t="s">
        <v>52</v>
      </c>
      <c r="L23" s="1" t="s">
        <v>48</v>
      </c>
      <c r="M23" s="1" t="s">
        <v>52</v>
      </c>
      <c r="N23" s="1" t="s">
        <v>52</v>
      </c>
      <c r="O23" s="1" t="s">
        <v>52</v>
      </c>
      <c r="P23" s="1" t="s">
        <v>48</v>
      </c>
      <c r="Q23" s="1">
        <f>COUNTIF($C23:$P23,"S")</f>
        <v>1</v>
      </c>
      <c r="R23" s="1">
        <f>COUNTIF($C23:$P23,"N")</f>
        <v>11</v>
      </c>
      <c r="S23" s="1">
        <f>COUNTIF($C23:$P23,"NR")</f>
        <v>2</v>
      </c>
    </row>
    <row r="24" spans="1:19" x14ac:dyDescent="0.25">
      <c r="A24" t="s">
        <v>9</v>
      </c>
      <c r="B24" t="s">
        <v>46</v>
      </c>
      <c r="C24" s="1" t="s">
        <v>47</v>
      </c>
      <c r="D24" s="1" t="s">
        <v>47</v>
      </c>
      <c r="E24" s="1" t="s">
        <v>47</v>
      </c>
      <c r="F24" s="1" t="s">
        <v>52</v>
      </c>
      <c r="G24" s="1" t="s">
        <v>47</v>
      </c>
      <c r="H24" s="1" t="s">
        <v>47</v>
      </c>
      <c r="I24" s="1" t="s">
        <v>47</v>
      </c>
      <c r="J24" s="1" t="s">
        <v>47</v>
      </c>
      <c r="K24" s="1" t="s">
        <v>47</v>
      </c>
      <c r="L24" s="1" t="s">
        <v>47</v>
      </c>
      <c r="M24" s="1" t="s">
        <v>47</v>
      </c>
      <c r="N24" s="1" t="s">
        <v>47</v>
      </c>
      <c r="O24" s="1" t="s">
        <v>47</v>
      </c>
      <c r="P24" s="1" t="s">
        <v>52</v>
      </c>
      <c r="Q24" s="1">
        <f>COUNTIF($C24:$P24,"S")</f>
        <v>12</v>
      </c>
      <c r="R24" s="1">
        <f>COUNTIF($C24:$P24,"N")</f>
        <v>2</v>
      </c>
      <c r="S24" s="1">
        <f>COUNTIF($C24:$P24,"NR")</f>
        <v>0</v>
      </c>
    </row>
    <row r="25" spans="1:19" x14ac:dyDescent="0.25">
      <c r="A25" t="s">
        <v>4</v>
      </c>
      <c r="B25" t="s">
        <v>39</v>
      </c>
      <c r="C25" s="1" t="s">
        <v>47</v>
      </c>
      <c r="D25" s="1" t="s">
        <v>47</v>
      </c>
      <c r="E25" s="1" t="s">
        <v>47</v>
      </c>
      <c r="F25" s="1" t="s">
        <v>47</v>
      </c>
      <c r="G25" s="1" t="s">
        <v>47</v>
      </c>
      <c r="H25" s="1" t="s">
        <v>47</v>
      </c>
      <c r="I25" s="1" t="s">
        <v>47</v>
      </c>
      <c r="J25" s="1" t="s">
        <v>47</v>
      </c>
      <c r="K25" s="1" t="s">
        <v>52</v>
      </c>
      <c r="L25" s="1" t="s">
        <v>52</v>
      </c>
      <c r="M25" s="1" t="s">
        <v>47</v>
      </c>
      <c r="N25" s="1" t="s">
        <v>47</v>
      </c>
      <c r="O25" s="1" t="s">
        <v>52</v>
      </c>
      <c r="P25" s="1" t="s">
        <v>52</v>
      </c>
      <c r="Q25" s="1">
        <f>COUNTIF($C25:$P25,"S")</f>
        <v>10</v>
      </c>
      <c r="R25" s="1">
        <f>COUNTIF($C25:$P25,"N")</f>
        <v>4</v>
      </c>
      <c r="S25" s="1">
        <f>COUNTIF($C25:$P25,"NR")</f>
        <v>0</v>
      </c>
    </row>
    <row r="26" spans="1:19" x14ac:dyDescent="0.25">
      <c r="A26" t="s">
        <v>4</v>
      </c>
      <c r="B26" t="s">
        <v>28</v>
      </c>
      <c r="C26" s="1" t="s">
        <v>47</v>
      </c>
      <c r="D26" s="1" t="s">
        <v>47</v>
      </c>
      <c r="E26" s="1" t="s">
        <v>47</v>
      </c>
      <c r="F26" s="1" t="s">
        <v>47</v>
      </c>
      <c r="G26" s="1" t="s">
        <v>47</v>
      </c>
      <c r="H26" s="1" t="s">
        <v>47</v>
      </c>
      <c r="I26" s="1" t="s">
        <v>47</v>
      </c>
      <c r="J26" s="1" t="s">
        <v>47</v>
      </c>
      <c r="K26" s="1" t="s">
        <v>47</v>
      </c>
      <c r="L26" s="1" t="s">
        <v>47</v>
      </c>
      <c r="M26" s="1" t="s">
        <v>47</v>
      </c>
      <c r="N26" s="1" t="s">
        <v>47</v>
      </c>
      <c r="O26" s="1" t="s">
        <v>47</v>
      </c>
      <c r="P26" s="1" t="s">
        <v>47</v>
      </c>
      <c r="Q26" s="1">
        <f>COUNTIF($C26:$P26,"S")</f>
        <v>14</v>
      </c>
      <c r="R26" s="1">
        <f>COUNTIF($C26:$P26,"N")</f>
        <v>0</v>
      </c>
      <c r="S26" s="1">
        <f>COUNTIF($C26:$P26,"NR")</f>
        <v>0</v>
      </c>
    </row>
    <row r="27" spans="1:19" x14ac:dyDescent="0.25">
      <c r="A27" t="s">
        <v>4</v>
      </c>
      <c r="B27" t="s">
        <v>19</v>
      </c>
      <c r="C27" s="1" t="s">
        <v>47</v>
      </c>
      <c r="D27" s="1" t="s">
        <v>47</v>
      </c>
      <c r="E27" s="1" t="s">
        <v>47</v>
      </c>
      <c r="F27" s="1" t="s">
        <v>52</v>
      </c>
      <c r="G27" s="1" t="s">
        <v>47</v>
      </c>
      <c r="H27" s="1" t="s">
        <v>47</v>
      </c>
      <c r="I27" s="1" t="s">
        <v>47</v>
      </c>
      <c r="J27" s="1" t="s">
        <v>47</v>
      </c>
      <c r="K27" s="1" t="s">
        <v>47</v>
      </c>
      <c r="L27" s="1" t="s">
        <v>47</v>
      </c>
      <c r="M27" s="1" t="s">
        <v>47</v>
      </c>
      <c r="N27" s="1" t="s">
        <v>52</v>
      </c>
      <c r="O27" s="1" t="s">
        <v>47</v>
      </c>
      <c r="P27" s="1" t="s">
        <v>47</v>
      </c>
      <c r="Q27" s="1">
        <f>COUNTIF($C27:$P27,"S")</f>
        <v>12</v>
      </c>
      <c r="R27" s="1">
        <f>COUNTIF($C27:$P27,"N")</f>
        <v>2</v>
      </c>
      <c r="S27" s="1">
        <f>COUNTIF($C27:$P27,"NR")</f>
        <v>0</v>
      </c>
    </row>
    <row r="28" spans="1:19" x14ac:dyDescent="0.25">
      <c r="A28" t="s">
        <v>4</v>
      </c>
      <c r="B28" t="s">
        <v>6</v>
      </c>
      <c r="C28" s="1" t="s">
        <v>47</v>
      </c>
      <c r="D28" s="1" t="s">
        <v>47</v>
      </c>
      <c r="E28" s="1" t="s">
        <v>47</v>
      </c>
      <c r="F28" s="1" t="s">
        <v>47</v>
      </c>
      <c r="G28" s="1" t="s">
        <v>47</v>
      </c>
      <c r="H28" s="1" t="s">
        <v>47</v>
      </c>
      <c r="I28" s="1" t="s">
        <v>47</v>
      </c>
      <c r="J28" s="1" t="s">
        <v>47</v>
      </c>
      <c r="K28" s="1" t="s">
        <v>47</v>
      </c>
      <c r="L28" s="1" t="s">
        <v>47</v>
      </c>
      <c r="M28" s="1" t="s">
        <v>47</v>
      </c>
      <c r="N28" s="1" t="s">
        <v>52</v>
      </c>
      <c r="O28" s="1" t="s">
        <v>47</v>
      </c>
      <c r="P28" s="1" t="s">
        <v>47</v>
      </c>
      <c r="Q28" s="1">
        <f>COUNTIF($C28:$P28,"S")</f>
        <v>13</v>
      </c>
      <c r="R28" s="1">
        <f>COUNTIF($C28:$P28,"N")</f>
        <v>1</v>
      </c>
      <c r="S28" s="1">
        <f>COUNTIF($C28:$P28,"NR")</f>
        <v>0</v>
      </c>
    </row>
    <row r="29" spans="1:19" x14ac:dyDescent="0.25">
      <c r="A29" t="s">
        <v>4</v>
      </c>
      <c r="B29" t="s">
        <v>34</v>
      </c>
      <c r="C29" s="1" t="s">
        <v>47</v>
      </c>
      <c r="D29" s="1" t="s">
        <v>47</v>
      </c>
      <c r="E29" s="1" t="s">
        <v>47</v>
      </c>
      <c r="F29" s="1" t="s">
        <v>47</v>
      </c>
      <c r="G29" s="1" t="s">
        <v>47</v>
      </c>
      <c r="H29" s="1" t="s">
        <v>47</v>
      </c>
      <c r="I29" s="1" t="s">
        <v>47</v>
      </c>
      <c r="J29" s="1" t="s">
        <v>47</v>
      </c>
      <c r="K29" s="1" t="s">
        <v>52</v>
      </c>
      <c r="L29" s="1" t="s">
        <v>47</v>
      </c>
      <c r="M29" s="1" t="s">
        <v>47</v>
      </c>
      <c r="N29" s="1" t="s">
        <v>52</v>
      </c>
      <c r="O29" s="1" t="s">
        <v>52</v>
      </c>
      <c r="P29" s="1" t="s">
        <v>52</v>
      </c>
      <c r="Q29" s="1">
        <f>COUNTIF($C29:$P29,"S")</f>
        <v>10</v>
      </c>
      <c r="R29" s="1">
        <f>COUNTIF($C29:$P29,"N")</f>
        <v>4</v>
      </c>
      <c r="S29" s="1">
        <f>COUNTIF($C29:$P29,"NR")</f>
        <v>0</v>
      </c>
    </row>
    <row r="30" spans="1:19" x14ac:dyDescent="0.25">
      <c r="A30" t="s">
        <v>4</v>
      </c>
      <c r="B30" t="s">
        <v>43</v>
      </c>
      <c r="C30" s="1" t="s">
        <v>47</v>
      </c>
      <c r="D30" s="1" t="s">
        <v>47</v>
      </c>
      <c r="E30" s="1" t="s">
        <v>47</v>
      </c>
      <c r="F30" s="1" t="s">
        <v>47</v>
      </c>
      <c r="G30" s="1" t="s">
        <v>47</v>
      </c>
      <c r="H30" s="1" t="s">
        <v>47</v>
      </c>
      <c r="I30" s="1" t="s">
        <v>47</v>
      </c>
      <c r="J30" s="1" t="s">
        <v>47</v>
      </c>
      <c r="K30" s="1" t="s">
        <v>52</v>
      </c>
      <c r="L30" s="1" t="s">
        <v>47</v>
      </c>
      <c r="M30" s="1" t="s">
        <v>47</v>
      </c>
      <c r="N30" s="1" t="s">
        <v>47</v>
      </c>
      <c r="O30" s="1" t="s">
        <v>52</v>
      </c>
      <c r="P30" s="1" t="s">
        <v>52</v>
      </c>
      <c r="Q30" s="1">
        <f>COUNTIF($C30:$P30,"S")</f>
        <v>11</v>
      </c>
      <c r="R30" s="1">
        <f>COUNTIF($C30:$P30,"N")</f>
        <v>3</v>
      </c>
      <c r="S30" s="1">
        <f>COUNTIF($C30:$P30,"NR")</f>
        <v>0</v>
      </c>
    </row>
    <row r="31" spans="1:19" x14ac:dyDescent="0.25">
      <c r="A31" t="s">
        <v>4</v>
      </c>
      <c r="B31" t="s">
        <v>8</v>
      </c>
      <c r="C31" s="1" t="s">
        <v>47</v>
      </c>
      <c r="D31" s="1" t="s">
        <v>47</v>
      </c>
      <c r="E31" s="1" t="s">
        <v>47</v>
      </c>
      <c r="F31" s="1" t="s">
        <v>47</v>
      </c>
      <c r="G31" s="1" t="s">
        <v>47</v>
      </c>
      <c r="H31" s="1" t="s">
        <v>47</v>
      </c>
      <c r="I31" s="1" t="s">
        <v>47</v>
      </c>
      <c r="J31" s="1" t="s">
        <v>47</v>
      </c>
      <c r="K31" s="1" t="s">
        <v>52</v>
      </c>
      <c r="L31" s="1" t="s">
        <v>47</v>
      </c>
      <c r="M31" s="1" t="s">
        <v>47</v>
      </c>
      <c r="N31" s="1" t="s">
        <v>47</v>
      </c>
      <c r="O31" s="1" t="s">
        <v>52</v>
      </c>
      <c r="P31" s="1" t="s">
        <v>48</v>
      </c>
      <c r="Q31" s="1">
        <f>COUNTIF($C31:$P31,"S")</f>
        <v>11</v>
      </c>
      <c r="R31" s="1">
        <f>COUNTIF($C31:$P31,"N")</f>
        <v>2</v>
      </c>
      <c r="S31" s="1">
        <f>COUNTIF($C31:$P31,"NR")</f>
        <v>1</v>
      </c>
    </row>
    <row r="32" spans="1:19" x14ac:dyDescent="0.25">
      <c r="A32" t="s">
        <v>4</v>
      </c>
      <c r="B32" t="s">
        <v>5</v>
      </c>
      <c r="C32" s="1" t="s">
        <v>47</v>
      </c>
      <c r="D32" s="1" t="s">
        <v>47</v>
      </c>
      <c r="E32" s="1" t="s">
        <v>47</v>
      </c>
      <c r="F32" s="1" t="s">
        <v>52</v>
      </c>
      <c r="G32" s="1" t="s">
        <v>47</v>
      </c>
      <c r="H32" s="1" t="s">
        <v>47</v>
      </c>
      <c r="I32" s="1" t="s">
        <v>47</v>
      </c>
      <c r="J32" s="1" t="s">
        <v>47</v>
      </c>
      <c r="K32" s="1" t="s">
        <v>47</v>
      </c>
      <c r="L32" s="1" t="s">
        <v>47</v>
      </c>
      <c r="M32" s="1" t="s">
        <v>47</v>
      </c>
      <c r="N32" s="1" t="s">
        <v>47</v>
      </c>
      <c r="O32" s="1" t="s">
        <v>47</v>
      </c>
      <c r="P32" s="1" t="s">
        <v>47</v>
      </c>
      <c r="Q32" s="1">
        <f>COUNTIF($C32:$P32,"S")</f>
        <v>13</v>
      </c>
      <c r="R32" s="1">
        <f>COUNTIF($C32:$P32,"N")</f>
        <v>1</v>
      </c>
      <c r="S32" s="1">
        <f>COUNTIF($C32:$P32,"NR")</f>
        <v>0</v>
      </c>
    </row>
    <row r="33" spans="1:19" x14ac:dyDescent="0.25">
      <c r="A33" t="s">
        <v>4</v>
      </c>
      <c r="B33" t="s">
        <v>16</v>
      </c>
      <c r="C33" s="1" t="s">
        <v>47</v>
      </c>
      <c r="D33" s="1" t="s">
        <v>47</v>
      </c>
      <c r="E33" s="1" t="s">
        <v>47</v>
      </c>
      <c r="F33" s="1" t="s">
        <v>52</v>
      </c>
      <c r="G33" s="1" t="s">
        <v>47</v>
      </c>
      <c r="H33" s="1" t="s">
        <v>47</v>
      </c>
      <c r="I33" s="1" t="s">
        <v>47</v>
      </c>
      <c r="J33" s="1" t="s">
        <v>47</v>
      </c>
      <c r="K33" s="1" t="s">
        <v>47</v>
      </c>
      <c r="L33" s="1" t="s">
        <v>47</v>
      </c>
      <c r="M33" s="1" t="s">
        <v>47</v>
      </c>
      <c r="N33" s="1" t="s">
        <v>47</v>
      </c>
      <c r="O33" s="1" t="s">
        <v>52</v>
      </c>
      <c r="P33" s="1" t="s">
        <v>52</v>
      </c>
      <c r="Q33" s="1">
        <f>COUNTIF($C33:$P33,"S")</f>
        <v>11</v>
      </c>
      <c r="R33" s="1">
        <f>COUNTIF($C33:$P33,"N")</f>
        <v>3</v>
      </c>
      <c r="S33" s="1">
        <f>COUNTIF($C33:$P33,"NR")</f>
        <v>0</v>
      </c>
    </row>
    <row r="34" spans="1:19" x14ac:dyDescent="0.25">
      <c r="A34" t="s">
        <v>4</v>
      </c>
      <c r="B34" t="s">
        <v>33</v>
      </c>
      <c r="C34" s="1" t="s">
        <v>47</v>
      </c>
      <c r="D34" s="1" t="s">
        <v>47</v>
      </c>
      <c r="E34" s="1" t="s">
        <v>47</v>
      </c>
      <c r="F34" s="1" t="s">
        <v>47</v>
      </c>
      <c r="G34" s="1" t="s">
        <v>47</v>
      </c>
      <c r="H34" s="1" t="s">
        <v>47</v>
      </c>
      <c r="I34" s="1" t="s">
        <v>47</v>
      </c>
      <c r="J34" s="1" t="s">
        <v>47</v>
      </c>
      <c r="K34" s="1" t="s">
        <v>47</v>
      </c>
      <c r="L34" s="1" t="s">
        <v>47</v>
      </c>
      <c r="M34" s="1" t="s">
        <v>47</v>
      </c>
      <c r="N34" s="1" t="s">
        <v>47</v>
      </c>
      <c r="O34" s="1" t="s">
        <v>52</v>
      </c>
      <c r="P34" s="1" t="s">
        <v>52</v>
      </c>
      <c r="Q34" s="1">
        <f>COUNTIF($C34:$P34,"S")</f>
        <v>12</v>
      </c>
      <c r="R34" s="1">
        <f>COUNTIF($C34:$P34,"N")</f>
        <v>2</v>
      </c>
      <c r="S34" s="1">
        <f>COUNTIF($C34:$P34,"NR")</f>
        <v>0</v>
      </c>
    </row>
    <row r="35" spans="1:19" x14ac:dyDescent="0.25">
      <c r="A35" t="s">
        <v>7</v>
      </c>
      <c r="B35" t="s">
        <v>26</v>
      </c>
      <c r="C35" s="1" t="s">
        <v>47</v>
      </c>
      <c r="D35" s="1" t="s">
        <v>47</v>
      </c>
      <c r="E35" s="1" t="s">
        <v>47</v>
      </c>
      <c r="F35" s="1" t="s">
        <v>47</v>
      </c>
      <c r="G35" s="1" t="s">
        <v>47</v>
      </c>
      <c r="H35" s="1" t="s">
        <v>47</v>
      </c>
      <c r="I35" s="1" t="s">
        <v>47</v>
      </c>
      <c r="J35" s="1" t="s">
        <v>47</v>
      </c>
      <c r="K35" s="1" t="s">
        <v>47</v>
      </c>
      <c r="L35" s="1" t="s">
        <v>47</v>
      </c>
      <c r="M35" s="1" t="s">
        <v>47</v>
      </c>
      <c r="N35" s="1" t="s">
        <v>47</v>
      </c>
      <c r="O35" s="1" t="s">
        <v>47</v>
      </c>
      <c r="P35" s="1" t="s">
        <v>47</v>
      </c>
      <c r="Q35" s="1">
        <f>COUNTIF($C35:$P35,"S")</f>
        <v>14</v>
      </c>
      <c r="R35" s="1">
        <f>COUNTIF($C35:$P35,"N")</f>
        <v>0</v>
      </c>
      <c r="S35" s="1">
        <f>COUNTIF($C35:$P35,"NR")</f>
        <v>0</v>
      </c>
    </row>
    <row r="36" spans="1:19" x14ac:dyDescent="0.25">
      <c r="A36" t="s">
        <v>7</v>
      </c>
      <c r="B36" t="s">
        <v>31</v>
      </c>
      <c r="C36" s="1" t="s">
        <v>52</v>
      </c>
      <c r="D36" s="1" t="s">
        <v>47</v>
      </c>
      <c r="E36" s="1" t="s">
        <v>47</v>
      </c>
      <c r="F36" s="1" t="s">
        <v>47</v>
      </c>
      <c r="G36" s="1" t="s">
        <v>52</v>
      </c>
      <c r="H36" s="1" t="s">
        <v>47</v>
      </c>
      <c r="I36" s="1" t="s">
        <v>47</v>
      </c>
      <c r="J36" s="1" t="s">
        <v>47</v>
      </c>
      <c r="K36" s="1" t="s">
        <v>47</v>
      </c>
      <c r="L36" s="1" t="s">
        <v>47</v>
      </c>
      <c r="M36" s="1" t="s">
        <v>47</v>
      </c>
      <c r="N36" s="1" t="s">
        <v>47</v>
      </c>
      <c r="O36" s="1" t="s">
        <v>47</v>
      </c>
      <c r="P36" s="1" t="s">
        <v>47</v>
      </c>
      <c r="Q36" s="1">
        <f>COUNTIF($C36:$P36,"S")</f>
        <v>12</v>
      </c>
      <c r="R36" s="1">
        <f>COUNTIF($C36:$P36,"N")</f>
        <v>2</v>
      </c>
      <c r="S36" s="1">
        <f>COUNTIF($C36:$P36,"NR")</f>
        <v>0</v>
      </c>
    </row>
    <row r="37" spans="1:19" x14ac:dyDescent="0.25">
      <c r="A37" t="s">
        <v>7</v>
      </c>
      <c r="B37" t="s">
        <v>20</v>
      </c>
      <c r="C37" s="1" t="s">
        <v>47</v>
      </c>
      <c r="D37" s="1" t="s">
        <v>47</v>
      </c>
      <c r="E37" s="1" t="s">
        <v>47</v>
      </c>
      <c r="F37" s="1" t="s">
        <v>47</v>
      </c>
      <c r="G37" s="1" t="s">
        <v>47</v>
      </c>
      <c r="H37" s="1" t="s">
        <v>47</v>
      </c>
      <c r="I37" s="1" t="s">
        <v>47</v>
      </c>
      <c r="J37" s="1" t="s">
        <v>52</v>
      </c>
      <c r="K37" s="1" t="s">
        <v>47</v>
      </c>
      <c r="L37" s="1" t="s">
        <v>47</v>
      </c>
      <c r="M37" s="1" t="s">
        <v>47</v>
      </c>
      <c r="N37" s="1" t="s">
        <v>47</v>
      </c>
      <c r="O37" s="1" t="s">
        <v>47</v>
      </c>
      <c r="P37" s="1" t="s">
        <v>47</v>
      </c>
      <c r="Q37" s="1">
        <f>COUNTIF($C37:$P37,"S")</f>
        <v>13</v>
      </c>
      <c r="R37" s="1">
        <f>COUNTIF($C37:$P37,"N")</f>
        <v>1</v>
      </c>
      <c r="S37" s="1">
        <f>COUNTIF($C37:$P37,"NR")</f>
        <v>0</v>
      </c>
    </row>
    <row r="38" spans="1:19" x14ac:dyDescent="0.25">
      <c r="A38" t="s">
        <v>7</v>
      </c>
      <c r="B38" t="s">
        <v>24</v>
      </c>
      <c r="C38" s="1" t="s">
        <v>47</v>
      </c>
      <c r="D38" s="1" t="s">
        <v>47</v>
      </c>
      <c r="E38" s="1" t="s">
        <v>47</v>
      </c>
      <c r="F38" s="1" t="s">
        <v>47</v>
      </c>
      <c r="G38" s="1" t="s">
        <v>47</v>
      </c>
      <c r="H38" s="1" t="s">
        <v>47</v>
      </c>
      <c r="I38" s="1" t="s">
        <v>47</v>
      </c>
      <c r="J38" s="1" t="s">
        <v>52</v>
      </c>
      <c r="K38" s="1" t="s">
        <v>47</v>
      </c>
      <c r="L38" s="1" t="s">
        <v>47</v>
      </c>
      <c r="M38" s="1" t="s">
        <v>47</v>
      </c>
      <c r="N38" s="1" t="s">
        <v>47</v>
      </c>
      <c r="O38" s="1" t="s">
        <v>52</v>
      </c>
      <c r="P38" s="1" t="s">
        <v>47</v>
      </c>
      <c r="Q38" s="1">
        <f>COUNTIF($C38:$P38,"S")</f>
        <v>12</v>
      </c>
      <c r="R38" s="1">
        <f>COUNTIF($C38:$P38,"N")</f>
        <v>2</v>
      </c>
      <c r="S38" s="1">
        <f>COUNTIF($C38:$P38,"NR")</f>
        <v>0</v>
      </c>
    </row>
    <row r="39" spans="1:19" x14ac:dyDescent="0.25">
      <c r="A39" t="s">
        <v>7</v>
      </c>
      <c r="B39" t="s">
        <v>24</v>
      </c>
      <c r="C39" s="1" t="s">
        <v>47</v>
      </c>
      <c r="D39" s="1" t="s">
        <v>47</v>
      </c>
      <c r="E39" s="1" t="s">
        <v>47</v>
      </c>
      <c r="F39" s="1" t="s">
        <v>47</v>
      </c>
      <c r="G39" s="1" t="s">
        <v>47</v>
      </c>
      <c r="H39" s="1" t="s">
        <v>47</v>
      </c>
      <c r="I39" s="1" t="s">
        <v>47</v>
      </c>
      <c r="J39" s="1" t="s">
        <v>52</v>
      </c>
      <c r="K39" s="1" t="s">
        <v>52</v>
      </c>
      <c r="L39" s="1" t="s">
        <v>47</v>
      </c>
      <c r="M39" s="1" t="s">
        <v>47</v>
      </c>
      <c r="N39" s="1" t="s">
        <v>47</v>
      </c>
      <c r="O39" s="1" t="s">
        <v>47</v>
      </c>
      <c r="P39" s="1" t="s">
        <v>47</v>
      </c>
      <c r="Q39" s="1">
        <f>COUNTIF($C39:$P39,"S")</f>
        <v>12</v>
      </c>
      <c r="R39" s="1">
        <f>COUNTIF($C39:$P39,"N")</f>
        <v>2</v>
      </c>
      <c r="S39" s="1">
        <f>COUNTIF($C39:$P39,"NR")</f>
        <v>0</v>
      </c>
    </row>
    <row r="40" spans="1:19" x14ac:dyDescent="0.25">
      <c r="A40" t="s">
        <v>7</v>
      </c>
      <c r="B40" t="s">
        <v>21</v>
      </c>
      <c r="C40" s="1" t="s">
        <v>47</v>
      </c>
      <c r="D40" s="1" t="s">
        <v>47</v>
      </c>
      <c r="E40" s="1" t="s">
        <v>47</v>
      </c>
      <c r="F40" s="1" t="s">
        <v>47</v>
      </c>
      <c r="G40" s="1" t="s">
        <v>47</v>
      </c>
      <c r="H40" s="1" t="s">
        <v>47</v>
      </c>
      <c r="I40" s="1" t="s">
        <v>47</v>
      </c>
      <c r="J40" s="1" t="s">
        <v>52</v>
      </c>
      <c r="K40" s="1" t="s">
        <v>47</v>
      </c>
      <c r="L40" s="1" t="s">
        <v>47</v>
      </c>
      <c r="M40" s="1" t="s">
        <v>47</v>
      </c>
      <c r="N40" s="1" t="s">
        <v>47</v>
      </c>
      <c r="O40" s="1" t="s">
        <v>47</v>
      </c>
      <c r="P40" s="1" t="s">
        <v>47</v>
      </c>
      <c r="Q40" s="1">
        <f>COUNTIF($C40:$P40,"S")</f>
        <v>13</v>
      </c>
      <c r="R40" s="1">
        <f>COUNTIF($C40:$P40,"N")</f>
        <v>1</v>
      </c>
      <c r="S40" s="1">
        <f>COUNTIF($C40:$P40,"NR")</f>
        <v>0</v>
      </c>
    </row>
    <row r="41" spans="1:19" x14ac:dyDescent="0.25">
      <c r="A41" t="s">
        <v>7</v>
      </c>
      <c r="B41" t="s">
        <v>42</v>
      </c>
      <c r="C41" s="1" t="s">
        <v>52</v>
      </c>
      <c r="D41" s="1" t="s">
        <v>47</v>
      </c>
      <c r="E41" s="1" t="s">
        <v>52</v>
      </c>
      <c r="F41" s="1" t="s">
        <v>52</v>
      </c>
      <c r="G41" s="1" t="s">
        <v>47</v>
      </c>
      <c r="H41" s="1" t="s">
        <v>47</v>
      </c>
      <c r="I41" s="1" t="s">
        <v>47</v>
      </c>
      <c r="J41" s="1" t="s">
        <v>47</v>
      </c>
      <c r="K41" s="1" t="s">
        <v>47</v>
      </c>
      <c r="L41" s="1" t="s">
        <v>52</v>
      </c>
      <c r="M41" s="1" t="s">
        <v>47</v>
      </c>
      <c r="N41" s="1" t="s">
        <v>47</v>
      </c>
      <c r="O41" s="1" t="s">
        <v>47</v>
      </c>
      <c r="P41" s="1" t="s">
        <v>47</v>
      </c>
      <c r="Q41" s="1">
        <f>COUNTIF($C41:$P41,"S")</f>
        <v>10</v>
      </c>
      <c r="R41" s="1">
        <f>COUNTIF($C41:$P41,"N")</f>
        <v>4</v>
      </c>
      <c r="S41" s="1">
        <f>COUNTIF($C41:$P41,"NR")</f>
        <v>0</v>
      </c>
    </row>
    <row r="42" spans="1:19" x14ac:dyDescent="0.25">
      <c r="A42" t="s">
        <v>7</v>
      </c>
      <c r="B42" t="s">
        <v>66</v>
      </c>
      <c r="C42" s="1" t="s">
        <v>47</v>
      </c>
      <c r="D42" s="1" t="s">
        <v>47</v>
      </c>
      <c r="E42" s="1" t="s">
        <v>47</v>
      </c>
      <c r="F42" s="1" t="s">
        <v>47</v>
      </c>
      <c r="G42" s="1" t="s">
        <v>47</v>
      </c>
      <c r="H42" s="1" t="s">
        <v>47</v>
      </c>
      <c r="I42" s="1" t="s">
        <v>47</v>
      </c>
      <c r="J42" s="1" t="s">
        <v>47</v>
      </c>
      <c r="K42" s="1" t="s">
        <v>47</v>
      </c>
      <c r="L42" s="1" t="s">
        <v>47</v>
      </c>
      <c r="M42" s="1" t="s">
        <v>47</v>
      </c>
      <c r="N42" s="1" t="s">
        <v>47</v>
      </c>
      <c r="O42" s="1" t="s">
        <v>47</v>
      </c>
      <c r="P42" s="1" t="s">
        <v>47</v>
      </c>
      <c r="Q42" s="1">
        <f>COUNTIF($C42:$P42,"S")</f>
        <v>14</v>
      </c>
      <c r="R42" s="1">
        <f>COUNTIF($C42:$P42,"N")</f>
        <v>0</v>
      </c>
      <c r="S42" s="1">
        <f>COUNTIF($C42:$P42,"NR")</f>
        <v>0</v>
      </c>
    </row>
    <row r="43" spans="1:19" x14ac:dyDescent="0.25">
      <c r="A43" t="s">
        <v>7</v>
      </c>
      <c r="B43" t="s">
        <v>11</v>
      </c>
      <c r="C43" s="1" t="s">
        <v>47</v>
      </c>
      <c r="D43" s="1" t="s">
        <v>47</v>
      </c>
      <c r="E43" s="1" t="s">
        <v>47</v>
      </c>
      <c r="F43" s="1" t="s">
        <v>47</v>
      </c>
      <c r="G43" s="1" t="s">
        <v>47</v>
      </c>
      <c r="H43" s="1" t="s">
        <v>47</v>
      </c>
      <c r="I43" s="1" t="s">
        <v>47</v>
      </c>
      <c r="J43" s="1" t="s">
        <v>47</v>
      </c>
      <c r="K43" s="1" t="s">
        <v>47</v>
      </c>
      <c r="L43" s="1" t="s">
        <v>47</v>
      </c>
      <c r="M43" s="1" t="s">
        <v>47</v>
      </c>
      <c r="N43" s="1" t="s">
        <v>47</v>
      </c>
      <c r="O43" s="1" t="s">
        <v>47</v>
      </c>
      <c r="P43" s="1" t="s">
        <v>47</v>
      </c>
      <c r="Q43" s="1">
        <f>COUNTIF($C43:$P43,"S")</f>
        <v>14</v>
      </c>
      <c r="R43" s="1">
        <f>COUNTIF($C43:$P43,"N")</f>
        <v>0</v>
      </c>
      <c r="S43" s="1">
        <f>COUNTIF($C43:$P43,"NR")</f>
        <v>0</v>
      </c>
    </row>
    <row r="44" spans="1:19" x14ac:dyDescent="0.25">
      <c r="A44" t="s">
        <v>7</v>
      </c>
      <c r="B44" t="s">
        <v>40</v>
      </c>
      <c r="C44" s="1" t="s">
        <v>47</v>
      </c>
      <c r="D44" s="1" t="s">
        <v>47</v>
      </c>
      <c r="E44" s="1" t="s">
        <v>47</v>
      </c>
      <c r="F44" s="1" t="s">
        <v>47</v>
      </c>
      <c r="G44" s="1" t="s">
        <v>47</v>
      </c>
      <c r="H44" s="1" t="s">
        <v>47</v>
      </c>
      <c r="I44" s="1" t="s">
        <v>47</v>
      </c>
      <c r="J44" s="1" t="s">
        <v>47</v>
      </c>
      <c r="K44" s="1" t="s">
        <v>47</v>
      </c>
      <c r="L44" s="1" t="s">
        <v>47</v>
      </c>
      <c r="M44" s="1" t="s">
        <v>47</v>
      </c>
      <c r="N44" s="1" t="s">
        <v>47</v>
      </c>
      <c r="O44" s="1" t="s">
        <v>47</v>
      </c>
      <c r="P44" s="1" t="s">
        <v>47</v>
      </c>
      <c r="Q44" s="1">
        <f>COUNTIF($C44:$P44,"S")</f>
        <v>14</v>
      </c>
      <c r="R44" s="1">
        <f>COUNTIF($C44:$P44,"N")</f>
        <v>0</v>
      </c>
      <c r="S44" s="1">
        <f>COUNTIF($C44:$P44,"NR")</f>
        <v>0</v>
      </c>
    </row>
    <row r="46" spans="1:19" x14ac:dyDescent="0.25">
      <c r="A46" t="s">
        <v>80</v>
      </c>
    </row>
    <row r="47" spans="1:19" x14ac:dyDescent="0.25">
      <c r="A47" t="s">
        <v>81</v>
      </c>
    </row>
    <row r="48" spans="1:19" x14ac:dyDescent="0.25">
      <c r="A48" t="s">
        <v>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3" workbookViewId="0">
      <selection activeCell="Q3" sqref="Q3"/>
    </sheetView>
  </sheetViews>
  <sheetFormatPr defaultRowHeight="15" x14ac:dyDescent="0.25"/>
  <cols>
    <col min="1" max="1" width="14.140625" bestFit="1" customWidth="1"/>
    <col min="2" max="2" width="19.140625" bestFit="1" customWidth="1"/>
    <col min="3" max="3" width="13.7109375" style="1" customWidth="1"/>
    <col min="4" max="4" width="13.140625" style="1" customWidth="1"/>
    <col min="5" max="5" width="10.7109375" style="1" customWidth="1"/>
    <col min="6" max="6" width="12.85546875" style="1" customWidth="1"/>
    <col min="7" max="7" width="11.7109375" style="1" customWidth="1"/>
    <col min="8" max="8" width="13.85546875" style="1" customWidth="1"/>
    <col min="9" max="9" width="10" style="1" customWidth="1"/>
    <col min="10" max="10" width="11.85546875" style="1" customWidth="1"/>
    <col min="11" max="11" width="10.7109375" style="1" customWidth="1"/>
    <col min="12" max="12" width="9.42578125" style="1" customWidth="1"/>
    <col min="13" max="13" width="13.42578125" style="1" customWidth="1"/>
    <col min="14" max="14" width="10.7109375" style="1" customWidth="1"/>
    <col min="15" max="15" width="13.5703125" style="1" customWidth="1"/>
    <col min="16" max="16" width="10" style="1" customWidth="1"/>
    <col min="17" max="17" width="9.7109375" style="1" customWidth="1"/>
    <col min="18" max="18" width="11.28515625" style="1" customWidth="1"/>
    <col min="19" max="19" width="9.140625" style="1"/>
  </cols>
  <sheetData>
    <row r="1" spans="1:19" x14ac:dyDescent="0.25">
      <c r="A1" t="s">
        <v>0</v>
      </c>
      <c r="B1" t="s">
        <v>1</v>
      </c>
      <c r="C1" s="1" t="s">
        <v>51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49</v>
      </c>
      <c r="R1" s="1" t="s">
        <v>50</v>
      </c>
      <c r="S1" s="1" t="s">
        <v>48</v>
      </c>
    </row>
    <row r="2" spans="1:19" x14ac:dyDescent="0.25">
      <c r="A2" t="s">
        <v>2</v>
      </c>
      <c r="B2" t="s">
        <v>3</v>
      </c>
      <c r="C2" s="1" t="s">
        <v>47</v>
      </c>
      <c r="D2" s="1" t="s">
        <v>47</v>
      </c>
      <c r="E2" s="1" t="s">
        <v>47</v>
      </c>
      <c r="F2" s="1" t="s">
        <v>47</v>
      </c>
      <c r="G2" s="1" t="s">
        <v>47</v>
      </c>
      <c r="H2" s="1" t="s">
        <v>47</v>
      </c>
      <c r="I2" s="1" t="s">
        <v>52</v>
      </c>
      <c r="J2" s="1" t="s">
        <v>47</v>
      </c>
      <c r="K2" s="1" t="s">
        <v>47</v>
      </c>
      <c r="L2" s="1" t="s">
        <v>47</v>
      </c>
      <c r="M2" s="1" t="s">
        <v>47</v>
      </c>
      <c r="N2" s="1" t="s">
        <v>47</v>
      </c>
      <c r="O2" s="1" t="s">
        <v>47</v>
      </c>
      <c r="P2" s="1" t="s">
        <v>47</v>
      </c>
      <c r="Q2" s="1">
        <f>COUNTIF($C2:$P2,"S")</f>
        <v>13</v>
      </c>
      <c r="R2" s="1">
        <f>COUNTIF($C2:$P2,"N")</f>
        <v>1</v>
      </c>
      <c r="S2" s="1">
        <f>COUNTIF($C2:$P2,"NR")</f>
        <v>0</v>
      </c>
    </row>
    <row r="3" spans="1:19" x14ac:dyDescent="0.25">
      <c r="A3" t="s">
        <v>2</v>
      </c>
      <c r="B3" t="s">
        <v>41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52</v>
      </c>
      <c r="O3" s="1" t="s">
        <v>47</v>
      </c>
      <c r="P3" s="1" t="s">
        <v>47</v>
      </c>
      <c r="Q3" s="1">
        <f>COUNTIF($C3:$P3,"S")</f>
        <v>13</v>
      </c>
      <c r="R3" s="1">
        <f>COUNTIF($C3:$P3,"N")</f>
        <v>1</v>
      </c>
      <c r="S3" s="1">
        <f>COUNTIF($C3:$P3,"NR")</f>
        <v>0</v>
      </c>
    </row>
    <row r="4" spans="1:19" x14ac:dyDescent="0.25">
      <c r="A4" t="s">
        <v>2</v>
      </c>
      <c r="B4" t="s">
        <v>38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 t="s">
        <v>47</v>
      </c>
      <c r="K4" s="1" t="s">
        <v>47</v>
      </c>
      <c r="L4" s="1" t="s">
        <v>47</v>
      </c>
      <c r="M4" s="1" t="s">
        <v>47</v>
      </c>
      <c r="N4" s="1" t="s">
        <v>47</v>
      </c>
      <c r="O4" s="1" t="s">
        <v>47</v>
      </c>
      <c r="P4" s="1" t="s">
        <v>47</v>
      </c>
      <c r="Q4" s="1">
        <f>COUNTIF($C4:$P4,"S")</f>
        <v>14</v>
      </c>
      <c r="R4" s="1">
        <f>COUNTIF($C4:$P4,"N")</f>
        <v>0</v>
      </c>
      <c r="S4" s="1">
        <f>COUNTIF($C4:$P4,"NR")</f>
        <v>0</v>
      </c>
    </row>
    <row r="5" spans="1:19" x14ac:dyDescent="0.25">
      <c r="A5" t="s">
        <v>2</v>
      </c>
      <c r="B5" t="s">
        <v>45</v>
      </c>
      <c r="C5" s="1" t="s">
        <v>47</v>
      </c>
      <c r="D5" s="1" t="s">
        <v>47</v>
      </c>
      <c r="E5" s="1" t="s">
        <v>52</v>
      </c>
      <c r="F5" s="1" t="s">
        <v>47</v>
      </c>
      <c r="G5" s="1" t="s">
        <v>47</v>
      </c>
      <c r="H5" s="1" t="s">
        <v>52</v>
      </c>
      <c r="I5" s="1" t="s">
        <v>52</v>
      </c>
      <c r="J5" s="1" t="s">
        <v>52</v>
      </c>
      <c r="K5" s="1" t="s">
        <v>52</v>
      </c>
      <c r="L5" s="1" t="s">
        <v>47</v>
      </c>
      <c r="M5" s="1" t="s">
        <v>47</v>
      </c>
      <c r="N5" s="1" t="s">
        <v>47</v>
      </c>
      <c r="O5" s="1" t="s">
        <v>47</v>
      </c>
      <c r="P5" s="1" t="s">
        <v>47</v>
      </c>
      <c r="Q5" s="1">
        <f>COUNTIF($C5:$P5,"S")</f>
        <v>9</v>
      </c>
      <c r="R5" s="1">
        <f>COUNTIF($C5:$P5,"N")</f>
        <v>5</v>
      </c>
      <c r="S5" s="1">
        <f>COUNTIF($C5:$P5,"NR")</f>
        <v>0</v>
      </c>
    </row>
    <row r="6" spans="1:19" x14ac:dyDescent="0.25">
      <c r="A6" t="s">
        <v>2</v>
      </c>
      <c r="B6" t="s">
        <v>22</v>
      </c>
      <c r="C6" s="1" t="s">
        <v>47</v>
      </c>
      <c r="D6" s="1" t="s">
        <v>47</v>
      </c>
      <c r="E6" s="1" t="s">
        <v>47</v>
      </c>
      <c r="F6" s="1" t="s">
        <v>47</v>
      </c>
      <c r="G6" s="1" t="s">
        <v>47</v>
      </c>
      <c r="H6" s="1" t="s">
        <v>52</v>
      </c>
      <c r="I6" s="1" t="s">
        <v>52</v>
      </c>
      <c r="J6" s="1" t="s">
        <v>52</v>
      </c>
      <c r="K6" s="1" t="s">
        <v>47</v>
      </c>
      <c r="L6" s="1" t="s">
        <v>47</v>
      </c>
      <c r="M6" s="1" t="s">
        <v>47</v>
      </c>
      <c r="N6" s="1" t="s">
        <v>47</v>
      </c>
      <c r="O6" s="1" t="s">
        <v>47</v>
      </c>
      <c r="P6" s="1" t="s">
        <v>52</v>
      </c>
      <c r="Q6" s="1">
        <f>COUNTIF($C6:$P6,"S")</f>
        <v>10</v>
      </c>
      <c r="R6" s="1">
        <f>COUNTIF($C6:$P6,"N")</f>
        <v>4</v>
      </c>
      <c r="S6" s="1">
        <f>COUNTIF($C6:$P6,"NR")</f>
        <v>0</v>
      </c>
    </row>
    <row r="7" spans="1:19" x14ac:dyDescent="0.25">
      <c r="A7" t="s">
        <v>2</v>
      </c>
      <c r="B7" t="s">
        <v>30</v>
      </c>
      <c r="C7" s="1" t="s">
        <v>47</v>
      </c>
      <c r="D7" s="1" t="s">
        <v>47</v>
      </c>
      <c r="E7" s="1" t="s">
        <v>47</v>
      </c>
      <c r="F7" s="1" t="s">
        <v>47</v>
      </c>
      <c r="G7" s="1" t="s">
        <v>47</v>
      </c>
      <c r="H7" s="1" t="s">
        <v>52</v>
      </c>
      <c r="I7" s="1" t="s">
        <v>52</v>
      </c>
      <c r="J7" s="1" t="s">
        <v>47</v>
      </c>
      <c r="K7" s="1" t="s">
        <v>52</v>
      </c>
      <c r="L7" s="1" t="s">
        <v>52</v>
      </c>
      <c r="M7" s="1" t="s">
        <v>47</v>
      </c>
      <c r="N7" s="1" t="s">
        <v>47</v>
      </c>
      <c r="O7" s="1" t="s">
        <v>47</v>
      </c>
      <c r="P7" s="1" t="s">
        <v>47</v>
      </c>
      <c r="Q7" s="1">
        <f>COUNTIF($C7:$P7,"S")</f>
        <v>10</v>
      </c>
      <c r="R7" s="1">
        <f>COUNTIF($C7:$P7,"N")</f>
        <v>4</v>
      </c>
      <c r="S7" s="1">
        <f>COUNTIF($C7:$P7,"NR")</f>
        <v>0</v>
      </c>
    </row>
    <row r="8" spans="1:19" x14ac:dyDescent="0.25">
      <c r="A8" t="s">
        <v>2</v>
      </c>
      <c r="B8" t="s">
        <v>25</v>
      </c>
      <c r="C8" s="1" t="s">
        <v>47</v>
      </c>
      <c r="D8" s="1" t="s">
        <v>47</v>
      </c>
      <c r="E8" s="1" t="s">
        <v>47</v>
      </c>
      <c r="F8" s="1" t="s">
        <v>47</v>
      </c>
      <c r="G8" s="1" t="s">
        <v>47</v>
      </c>
      <c r="H8" s="1" t="s">
        <v>52</v>
      </c>
      <c r="I8" s="1" t="s">
        <v>52</v>
      </c>
      <c r="J8" s="1" t="s">
        <v>47</v>
      </c>
      <c r="K8" s="1" t="s">
        <v>47</v>
      </c>
      <c r="L8" s="1" t="s">
        <v>47</v>
      </c>
      <c r="M8" s="1" t="s">
        <v>47</v>
      </c>
      <c r="N8" s="1" t="s">
        <v>47</v>
      </c>
      <c r="O8" s="1" t="s">
        <v>47</v>
      </c>
      <c r="P8" s="1" t="s">
        <v>52</v>
      </c>
      <c r="Q8" s="1">
        <f>COUNTIF($C8:$P8,"S")</f>
        <v>11</v>
      </c>
      <c r="R8" s="1">
        <f>COUNTIF($C8:$P8,"N")</f>
        <v>3</v>
      </c>
      <c r="S8" s="1">
        <f>COUNTIF($C8:$P8,"NR")</f>
        <v>0</v>
      </c>
    </row>
    <row r="9" spans="1:19" x14ac:dyDescent="0.25">
      <c r="A9" t="s">
        <v>2</v>
      </c>
      <c r="B9" t="s">
        <v>29</v>
      </c>
      <c r="C9" s="1" t="s">
        <v>47</v>
      </c>
      <c r="D9" s="1" t="s">
        <v>47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  <c r="L9" s="1" t="s">
        <v>47</v>
      </c>
      <c r="M9" s="1" t="s">
        <v>47</v>
      </c>
      <c r="N9" s="1" t="s">
        <v>47</v>
      </c>
      <c r="O9" s="1" t="s">
        <v>47</v>
      </c>
      <c r="P9" s="1" t="s">
        <v>52</v>
      </c>
      <c r="Q9" s="1">
        <f>COUNTIF($C9:$P9,"S")</f>
        <v>13</v>
      </c>
      <c r="R9" s="1">
        <f>COUNTIF($C9:$P9,"N")</f>
        <v>1</v>
      </c>
      <c r="S9" s="1">
        <f>COUNTIF($C9:$P9,"NR")</f>
        <v>0</v>
      </c>
    </row>
    <row r="10" spans="1:19" x14ac:dyDescent="0.25">
      <c r="A10" t="s">
        <v>2</v>
      </c>
      <c r="B10" t="s">
        <v>32</v>
      </c>
      <c r="C10" s="1" t="s">
        <v>47</v>
      </c>
      <c r="D10" s="1" t="s">
        <v>52</v>
      </c>
      <c r="E10" s="1" t="s">
        <v>47</v>
      </c>
      <c r="F10" s="1" t="s">
        <v>47</v>
      </c>
      <c r="G10" s="1" t="s">
        <v>47</v>
      </c>
      <c r="H10" s="1" t="s">
        <v>47</v>
      </c>
      <c r="I10" s="1" t="s">
        <v>47</v>
      </c>
      <c r="J10" s="1" t="s">
        <v>52</v>
      </c>
      <c r="K10" s="1" t="s">
        <v>52</v>
      </c>
      <c r="L10" s="1" t="s">
        <v>47</v>
      </c>
      <c r="M10" s="1" t="s">
        <v>47</v>
      </c>
      <c r="N10" s="1" t="s">
        <v>47</v>
      </c>
      <c r="O10" s="1" t="s">
        <v>47</v>
      </c>
      <c r="P10" s="1" t="s">
        <v>52</v>
      </c>
      <c r="Q10" s="1">
        <f>COUNTIF($C10:$P10,"S")</f>
        <v>10</v>
      </c>
      <c r="R10" s="1">
        <f>COUNTIF($C10:$P10,"N")</f>
        <v>4</v>
      </c>
      <c r="S10" s="1">
        <f>COUNTIF($C10:$P10,"NR")</f>
        <v>0</v>
      </c>
    </row>
    <row r="11" spans="1:19" x14ac:dyDescent="0.25">
      <c r="A11" t="s">
        <v>2</v>
      </c>
      <c r="B11" t="s">
        <v>36</v>
      </c>
      <c r="C11" s="1" t="s">
        <v>47</v>
      </c>
      <c r="D11" s="1" t="s">
        <v>47</v>
      </c>
      <c r="E11" s="1" t="s">
        <v>52</v>
      </c>
      <c r="F11" s="1" t="s">
        <v>47</v>
      </c>
      <c r="G11" s="1" t="s">
        <v>47</v>
      </c>
      <c r="H11" s="1" t="s">
        <v>52</v>
      </c>
      <c r="I11" s="1" t="s">
        <v>47</v>
      </c>
      <c r="J11" s="1" t="s">
        <v>47</v>
      </c>
      <c r="K11" s="1" t="s">
        <v>47</v>
      </c>
      <c r="L11" s="1" t="s">
        <v>47</v>
      </c>
      <c r="M11" s="1" t="s">
        <v>47</v>
      </c>
      <c r="N11" s="1" t="s">
        <v>47</v>
      </c>
      <c r="O11" s="1" t="s">
        <v>47</v>
      </c>
      <c r="P11" s="1" t="s">
        <v>47</v>
      </c>
      <c r="Q11" s="1">
        <f>COUNTIF($C11:$P11,"S")</f>
        <v>12</v>
      </c>
      <c r="R11" s="1">
        <f>COUNTIF($C11:$P11,"N")</f>
        <v>2</v>
      </c>
      <c r="S11" s="1">
        <f>COUNTIF($C11:$P11,"NR")</f>
        <v>0</v>
      </c>
    </row>
    <row r="12" spans="1:19" x14ac:dyDescent="0.25">
      <c r="A12" t="s">
        <v>2</v>
      </c>
      <c r="B12" t="s">
        <v>15</v>
      </c>
      <c r="C12" s="1" t="s">
        <v>47</v>
      </c>
      <c r="D12" s="1" t="s">
        <v>47</v>
      </c>
      <c r="E12" s="1" t="s">
        <v>47</v>
      </c>
      <c r="F12" s="1" t="s">
        <v>47</v>
      </c>
      <c r="G12" s="1" t="s">
        <v>47</v>
      </c>
      <c r="H12" s="1" t="s">
        <v>47</v>
      </c>
      <c r="I12" s="1" t="s">
        <v>52</v>
      </c>
      <c r="J12" s="1" t="s">
        <v>47</v>
      </c>
      <c r="K12" s="1" t="s">
        <v>47</v>
      </c>
      <c r="L12" s="1" t="s">
        <v>47</v>
      </c>
      <c r="M12" s="1" t="s">
        <v>47</v>
      </c>
      <c r="N12" s="1" t="s">
        <v>47</v>
      </c>
      <c r="O12" s="1" t="s">
        <v>47</v>
      </c>
      <c r="P12" s="1" t="s">
        <v>47</v>
      </c>
      <c r="Q12" s="1">
        <f>COUNTIF($C12:$P12,"S")</f>
        <v>13</v>
      </c>
      <c r="R12" s="1">
        <f>COUNTIF($C12:$P12,"N")</f>
        <v>1</v>
      </c>
      <c r="S12" s="1">
        <f>COUNTIF($C12:$P12,"NR")</f>
        <v>0</v>
      </c>
    </row>
    <row r="13" spans="1:19" x14ac:dyDescent="0.25">
      <c r="A13" t="s">
        <v>9</v>
      </c>
      <c r="B13" t="s">
        <v>10</v>
      </c>
      <c r="C13" s="1" t="s">
        <v>52</v>
      </c>
      <c r="D13" s="1" t="s">
        <v>47</v>
      </c>
      <c r="E13" s="1" t="s">
        <v>47</v>
      </c>
      <c r="F13" s="1" t="s">
        <v>52</v>
      </c>
      <c r="G13" s="1" t="s">
        <v>52</v>
      </c>
      <c r="H13" s="1" t="s">
        <v>47</v>
      </c>
      <c r="I13" s="1" t="s">
        <v>47</v>
      </c>
      <c r="J13" s="1" t="s">
        <v>47</v>
      </c>
      <c r="K13" s="1" t="s">
        <v>52</v>
      </c>
      <c r="L13" s="1" t="s">
        <v>47</v>
      </c>
      <c r="M13" s="1" t="s">
        <v>47</v>
      </c>
      <c r="N13" s="1" t="s">
        <v>52</v>
      </c>
      <c r="O13" s="1" t="s">
        <v>52</v>
      </c>
      <c r="P13" s="1" t="s">
        <v>52</v>
      </c>
      <c r="Q13" s="1">
        <f>COUNTIF($C13:$P13,"S")</f>
        <v>7</v>
      </c>
      <c r="R13" s="1">
        <f>COUNTIF($C13:$P13,"N")</f>
        <v>7</v>
      </c>
      <c r="S13" s="1">
        <f>COUNTIF($C13:$P13,"NR")</f>
        <v>0</v>
      </c>
    </row>
    <row r="14" spans="1:19" x14ac:dyDescent="0.25">
      <c r="A14" t="s">
        <v>9</v>
      </c>
      <c r="B14" t="s">
        <v>23</v>
      </c>
      <c r="C14" s="1" t="s">
        <v>52</v>
      </c>
      <c r="D14" s="1" t="s">
        <v>47</v>
      </c>
      <c r="E14" s="1" t="s">
        <v>47</v>
      </c>
      <c r="F14" s="1" t="s">
        <v>52</v>
      </c>
      <c r="G14" s="1" t="s">
        <v>52</v>
      </c>
      <c r="H14" s="1" t="s">
        <v>47</v>
      </c>
      <c r="I14" s="1" t="s">
        <v>52</v>
      </c>
      <c r="J14" s="1" t="s">
        <v>47</v>
      </c>
      <c r="K14" s="1" t="s">
        <v>47</v>
      </c>
      <c r="L14" s="1" t="s">
        <v>52</v>
      </c>
      <c r="M14" s="1" t="s">
        <v>47</v>
      </c>
      <c r="N14" s="1" t="s">
        <v>47</v>
      </c>
      <c r="O14" s="1" t="s">
        <v>47</v>
      </c>
      <c r="P14" s="1" t="s">
        <v>52</v>
      </c>
      <c r="Q14" s="1">
        <f>COUNTIF($C14:$P14,"S")</f>
        <v>8</v>
      </c>
      <c r="R14" s="1">
        <f>COUNTIF($C14:$P14,"N")</f>
        <v>6</v>
      </c>
      <c r="S14" s="1">
        <f>COUNTIF($C14:$P14,"NR")</f>
        <v>0</v>
      </c>
    </row>
    <row r="15" spans="1:19" x14ac:dyDescent="0.25">
      <c r="A15" t="s">
        <v>9</v>
      </c>
      <c r="B15" t="s">
        <v>14</v>
      </c>
      <c r="C15" s="1" t="s">
        <v>47</v>
      </c>
      <c r="D15" s="1" t="s">
        <v>47</v>
      </c>
      <c r="E15" s="1" t="s">
        <v>52</v>
      </c>
      <c r="F15" s="1" t="s">
        <v>48</v>
      </c>
      <c r="G15" s="1" t="s">
        <v>52</v>
      </c>
      <c r="H15" s="1" t="s">
        <v>47</v>
      </c>
      <c r="I15" s="1" t="s">
        <v>52</v>
      </c>
      <c r="J15" s="1" t="s">
        <v>47</v>
      </c>
      <c r="K15" s="1" t="s">
        <v>52</v>
      </c>
      <c r="L15" s="1" t="s">
        <v>52</v>
      </c>
      <c r="M15" s="1" t="s">
        <v>47</v>
      </c>
      <c r="N15" s="1" t="s">
        <v>47</v>
      </c>
      <c r="O15" s="1" t="s">
        <v>52</v>
      </c>
      <c r="P15" s="1" t="s">
        <v>52</v>
      </c>
      <c r="Q15" s="1">
        <f>COUNTIF($C15:$P15,"S")</f>
        <v>6</v>
      </c>
      <c r="R15" s="1">
        <f>COUNTIF($C15:$P15,"N")</f>
        <v>7</v>
      </c>
      <c r="S15" s="1">
        <f>COUNTIF($C15:$P15,"NR")</f>
        <v>1</v>
      </c>
    </row>
    <row r="16" spans="1:19" x14ac:dyDescent="0.25">
      <c r="A16" t="s">
        <v>9</v>
      </c>
      <c r="B16" t="s">
        <v>18</v>
      </c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48</v>
      </c>
      <c r="L16" s="1" t="s">
        <v>47</v>
      </c>
      <c r="M16" s="1" t="s">
        <v>47</v>
      </c>
      <c r="N16" s="1" t="s">
        <v>47</v>
      </c>
      <c r="O16" s="1" t="s">
        <v>47</v>
      </c>
      <c r="P16" s="1" t="s">
        <v>47</v>
      </c>
      <c r="Q16" s="1">
        <f>COUNTIF($C16:$P16,"S")</f>
        <v>13</v>
      </c>
      <c r="R16" s="1">
        <f>COUNTIF($C16:$P16,"N")</f>
        <v>0</v>
      </c>
      <c r="S16" s="1">
        <f>COUNTIF($C16:$P16,"NR")</f>
        <v>1</v>
      </c>
    </row>
    <row r="17" spans="1:19" x14ac:dyDescent="0.25">
      <c r="A17" t="s">
        <v>9</v>
      </c>
      <c r="B17" t="s">
        <v>12</v>
      </c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  <c r="L17" s="1" t="s">
        <v>47</v>
      </c>
      <c r="M17" s="1" t="s">
        <v>47</v>
      </c>
      <c r="N17" s="1" t="s">
        <v>47</v>
      </c>
      <c r="O17" s="1" t="s">
        <v>47</v>
      </c>
      <c r="P17" s="1" t="s">
        <v>47</v>
      </c>
      <c r="Q17" s="1">
        <f>COUNTIF($C17:$P17,"S")</f>
        <v>14</v>
      </c>
      <c r="R17" s="1">
        <f>COUNTIF($C17:$P17,"N")</f>
        <v>0</v>
      </c>
      <c r="S17" s="1">
        <f>COUNTIF($C17:$P17,"NR")</f>
        <v>0</v>
      </c>
    </row>
    <row r="18" spans="1:19" x14ac:dyDescent="0.25">
      <c r="A18" t="s">
        <v>9</v>
      </c>
      <c r="B18" t="s">
        <v>35</v>
      </c>
      <c r="C18" s="1" t="s">
        <v>52</v>
      </c>
      <c r="D18" s="1" t="s">
        <v>52</v>
      </c>
      <c r="E18" s="1" t="s">
        <v>52</v>
      </c>
      <c r="F18" s="1" t="s">
        <v>52</v>
      </c>
      <c r="G18" s="1" t="s">
        <v>52</v>
      </c>
      <c r="H18" s="1" t="s">
        <v>52</v>
      </c>
      <c r="I18" s="1" t="s">
        <v>52</v>
      </c>
      <c r="J18" s="1" t="s">
        <v>52</v>
      </c>
      <c r="K18" s="1" t="s">
        <v>52</v>
      </c>
      <c r="L18" s="1" t="s">
        <v>52</v>
      </c>
      <c r="M18" s="1" t="s">
        <v>47</v>
      </c>
      <c r="N18" s="1" t="s">
        <v>52</v>
      </c>
      <c r="O18" s="1" t="s">
        <v>52</v>
      </c>
      <c r="P18" s="1" t="s">
        <v>52</v>
      </c>
      <c r="Q18" s="1">
        <f>COUNTIF($C18:$P18,"S")</f>
        <v>1</v>
      </c>
      <c r="R18" s="1">
        <f>COUNTIF($C18:$P18,"N")</f>
        <v>13</v>
      </c>
      <c r="S18" s="1">
        <f>COUNTIF($C18:$P18,"NR")</f>
        <v>0</v>
      </c>
    </row>
    <row r="19" spans="1:19" x14ac:dyDescent="0.25">
      <c r="A19" t="s">
        <v>9</v>
      </c>
      <c r="B19" t="s">
        <v>17</v>
      </c>
      <c r="C19" s="1" t="s">
        <v>47</v>
      </c>
      <c r="D19" s="1" t="s">
        <v>47</v>
      </c>
      <c r="E19" s="1" t="s">
        <v>47</v>
      </c>
      <c r="F19" s="1" t="s">
        <v>47</v>
      </c>
      <c r="G19" s="1" t="s">
        <v>47</v>
      </c>
      <c r="H19" s="1" t="s">
        <v>47</v>
      </c>
      <c r="I19" s="1" t="s">
        <v>47</v>
      </c>
      <c r="J19" s="1" t="s">
        <v>47</v>
      </c>
      <c r="K19" s="1" t="s">
        <v>47</v>
      </c>
      <c r="L19" s="1" t="s">
        <v>47</v>
      </c>
      <c r="M19" s="1" t="s">
        <v>47</v>
      </c>
      <c r="N19" s="1" t="s">
        <v>47</v>
      </c>
      <c r="O19" s="1" t="s">
        <v>47</v>
      </c>
      <c r="P19" s="1" t="s">
        <v>47</v>
      </c>
      <c r="Q19" s="1">
        <f>COUNTIF($C19:$P19,"S")</f>
        <v>14</v>
      </c>
      <c r="R19" s="1">
        <f>COUNTIF($C19:$P19,"N")</f>
        <v>0</v>
      </c>
      <c r="S19" s="1">
        <f>COUNTIF($C19:$P19,"NR")</f>
        <v>0</v>
      </c>
    </row>
    <row r="20" spans="1:19" x14ac:dyDescent="0.25">
      <c r="A20" t="s">
        <v>9</v>
      </c>
      <c r="B20" t="s">
        <v>37</v>
      </c>
      <c r="C20" s="1" t="s">
        <v>47</v>
      </c>
      <c r="D20" s="1" t="s">
        <v>47</v>
      </c>
      <c r="E20" s="1" t="s">
        <v>47</v>
      </c>
      <c r="F20" s="1" t="s">
        <v>47</v>
      </c>
      <c r="G20" s="1" t="s">
        <v>47</v>
      </c>
      <c r="H20" s="1" t="s">
        <v>47</v>
      </c>
      <c r="I20" s="1" t="s">
        <v>47</v>
      </c>
      <c r="J20" s="1" t="s">
        <v>47</v>
      </c>
      <c r="K20" s="1" t="s">
        <v>47</v>
      </c>
      <c r="L20" s="1" t="s">
        <v>47</v>
      </c>
      <c r="M20" s="1" t="s">
        <v>47</v>
      </c>
      <c r="N20" s="1" t="s">
        <v>47</v>
      </c>
      <c r="O20" s="1" t="s">
        <v>47</v>
      </c>
      <c r="P20" s="1" t="s">
        <v>47</v>
      </c>
      <c r="Q20" s="1">
        <f>COUNTIF($C20:$P20,"S")</f>
        <v>14</v>
      </c>
      <c r="R20" s="1">
        <f>COUNTIF($C20:$P20,"N")</f>
        <v>0</v>
      </c>
      <c r="S20" s="1">
        <f>COUNTIF($C20:$P20,"NR")</f>
        <v>0</v>
      </c>
    </row>
    <row r="21" spans="1:19" x14ac:dyDescent="0.25">
      <c r="A21" t="s">
        <v>9</v>
      </c>
      <c r="B21" t="s">
        <v>44</v>
      </c>
      <c r="C21" s="1" t="s">
        <v>47</v>
      </c>
      <c r="D21" s="1" t="s">
        <v>47</v>
      </c>
      <c r="E21" s="1" t="s">
        <v>47</v>
      </c>
      <c r="F21" s="1" t="s">
        <v>52</v>
      </c>
      <c r="G21" s="1" t="s">
        <v>47</v>
      </c>
      <c r="H21" s="1" t="s">
        <v>47</v>
      </c>
      <c r="I21" s="1" t="s">
        <v>47</v>
      </c>
      <c r="J21" s="1" t="s">
        <v>47</v>
      </c>
      <c r="K21" s="1" t="s">
        <v>47</v>
      </c>
      <c r="L21" s="1" t="s">
        <v>47</v>
      </c>
      <c r="M21" s="1" t="s">
        <v>47</v>
      </c>
      <c r="N21" s="1" t="s">
        <v>52</v>
      </c>
      <c r="O21" s="1" t="s">
        <v>47</v>
      </c>
      <c r="P21" s="1" t="s">
        <v>48</v>
      </c>
      <c r="Q21" s="1">
        <f>COUNTIF($C21:$P21,"S")</f>
        <v>11</v>
      </c>
      <c r="R21" s="1">
        <f>COUNTIF($C21:$P21,"N")</f>
        <v>2</v>
      </c>
      <c r="S21" s="1">
        <f>COUNTIF($C21:$P21,"NR")</f>
        <v>1</v>
      </c>
    </row>
    <row r="22" spans="1:19" x14ac:dyDescent="0.25">
      <c r="A22" t="s">
        <v>9</v>
      </c>
      <c r="B22" t="s">
        <v>27</v>
      </c>
      <c r="C22" s="1" t="s">
        <v>47</v>
      </c>
      <c r="D22" s="1" t="s">
        <v>47</v>
      </c>
      <c r="E22" s="1" t="s">
        <v>47</v>
      </c>
      <c r="F22" s="1" t="s">
        <v>52</v>
      </c>
      <c r="G22" s="1" t="s">
        <v>47</v>
      </c>
      <c r="H22" s="1" t="s">
        <v>47</v>
      </c>
      <c r="I22" s="1" t="s">
        <v>47</v>
      </c>
      <c r="J22" s="1" t="s">
        <v>47</v>
      </c>
      <c r="K22" s="1" t="s">
        <v>52</v>
      </c>
      <c r="L22" s="1" t="s">
        <v>52</v>
      </c>
      <c r="M22" s="1" t="s">
        <v>47</v>
      </c>
      <c r="N22" s="1" t="s">
        <v>52</v>
      </c>
      <c r="O22" s="1" t="s">
        <v>47</v>
      </c>
      <c r="P22" s="1" t="s">
        <v>52</v>
      </c>
      <c r="Q22" s="1">
        <f>COUNTIF($C22:$P22,"S")</f>
        <v>9</v>
      </c>
      <c r="R22" s="1">
        <f>COUNTIF($C22:$P22,"N")</f>
        <v>5</v>
      </c>
      <c r="S22" s="1">
        <f>COUNTIF($C22:$P22,"NR")</f>
        <v>0</v>
      </c>
    </row>
    <row r="23" spans="1:19" x14ac:dyDescent="0.25">
      <c r="A23" t="s">
        <v>9</v>
      </c>
      <c r="B23" t="s">
        <v>13</v>
      </c>
      <c r="C23" s="1" t="s">
        <v>52</v>
      </c>
      <c r="D23" s="1" t="s">
        <v>47</v>
      </c>
      <c r="E23" s="1" t="s">
        <v>47</v>
      </c>
      <c r="F23" s="1" t="s">
        <v>52</v>
      </c>
      <c r="G23" s="1" t="s">
        <v>52</v>
      </c>
      <c r="H23" s="1" t="s">
        <v>52</v>
      </c>
      <c r="I23" s="1" t="s">
        <v>47</v>
      </c>
      <c r="J23" s="1" t="s">
        <v>47</v>
      </c>
      <c r="K23" s="1" t="s">
        <v>52</v>
      </c>
      <c r="L23" s="1" t="s">
        <v>52</v>
      </c>
      <c r="M23" s="1" t="s">
        <v>47</v>
      </c>
      <c r="N23" s="1" t="s">
        <v>52</v>
      </c>
      <c r="O23" s="1" t="s">
        <v>52</v>
      </c>
      <c r="P23" s="1" t="s">
        <v>48</v>
      </c>
      <c r="Q23" s="1">
        <f>COUNTIF($C23:$P23,"S")</f>
        <v>5</v>
      </c>
      <c r="R23" s="1">
        <f>COUNTIF($C23:$P23,"N")</f>
        <v>8</v>
      </c>
      <c r="S23" s="1">
        <f>COUNTIF($C23:$P23,"NR")</f>
        <v>1</v>
      </c>
    </row>
    <row r="24" spans="1:19" x14ac:dyDescent="0.25">
      <c r="A24" t="s">
        <v>9</v>
      </c>
      <c r="B24" t="s">
        <v>46</v>
      </c>
      <c r="C24" s="1" t="s">
        <v>47</v>
      </c>
      <c r="D24" s="1" t="s">
        <v>47</v>
      </c>
      <c r="E24" s="1" t="s">
        <v>47</v>
      </c>
      <c r="F24" s="1" t="s">
        <v>52</v>
      </c>
      <c r="G24" s="1" t="s">
        <v>47</v>
      </c>
      <c r="H24" s="1" t="s">
        <v>47</v>
      </c>
      <c r="I24" s="1" t="s">
        <v>47</v>
      </c>
      <c r="J24" s="1" t="s">
        <v>47</v>
      </c>
      <c r="K24" s="1" t="s">
        <v>47</v>
      </c>
      <c r="L24" s="1" t="s">
        <v>47</v>
      </c>
      <c r="M24" s="1" t="s">
        <v>47</v>
      </c>
      <c r="N24" s="1" t="s">
        <v>47</v>
      </c>
      <c r="O24" s="1" t="s">
        <v>47</v>
      </c>
      <c r="P24" s="1" t="s">
        <v>48</v>
      </c>
      <c r="Q24" s="1">
        <f>COUNTIF($C24:$P24,"S")</f>
        <v>12</v>
      </c>
      <c r="R24" s="1">
        <f>COUNTIF($C24:$P24,"N")</f>
        <v>1</v>
      </c>
      <c r="S24" s="1">
        <f>COUNTIF($C24:$P24,"NR")</f>
        <v>1</v>
      </c>
    </row>
    <row r="25" spans="1:19" x14ac:dyDescent="0.25">
      <c r="A25" t="s">
        <v>4</v>
      </c>
      <c r="B25" t="s">
        <v>39</v>
      </c>
      <c r="C25" s="1" t="s">
        <v>47</v>
      </c>
      <c r="D25" s="1" t="s">
        <v>47</v>
      </c>
      <c r="E25" s="1" t="s">
        <v>47</v>
      </c>
      <c r="F25" s="1" t="s">
        <v>47</v>
      </c>
      <c r="G25" s="1" t="s">
        <v>47</v>
      </c>
      <c r="H25" s="1" t="s">
        <v>47</v>
      </c>
      <c r="I25" s="1" t="s">
        <v>47</v>
      </c>
      <c r="J25" s="1" t="s">
        <v>47</v>
      </c>
      <c r="K25" s="1" t="s">
        <v>52</v>
      </c>
      <c r="L25" s="1" t="s">
        <v>47</v>
      </c>
      <c r="M25" s="1" t="s">
        <v>47</v>
      </c>
      <c r="N25" s="1" t="s">
        <v>52</v>
      </c>
      <c r="O25" s="1" t="s">
        <v>47</v>
      </c>
      <c r="P25" s="1" t="s">
        <v>47</v>
      </c>
      <c r="Q25" s="1">
        <f>COUNTIF($C25:$P25,"S")</f>
        <v>12</v>
      </c>
      <c r="R25" s="1">
        <f>COUNTIF($C25:$P25,"N")</f>
        <v>2</v>
      </c>
      <c r="S25" s="1">
        <f>COUNTIF($C25:$P25,"NR")</f>
        <v>0</v>
      </c>
    </row>
    <row r="26" spans="1:19" x14ac:dyDescent="0.25">
      <c r="A26" t="s">
        <v>4</v>
      </c>
      <c r="B26" t="s">
        <v>28</v>
      </c>
      <c r="C26" s="1" t="s">
        <v>47</v>
      </c>
      <c r="D26" s="1" t="s">
        <v>47</v>
      </c>
      <c r="E26" s="1" t="s">
        <v>47</v>
      </c>
      <c r="F26" s="1" t="s">
        <v>47</v>
      </c>
      <c r="G26" s="1" t="s">
        <v>47</v>
      </c>
      <c r="H26" s="1" t="s">
        <v>47</v>
      </c>
      <c r="I26" s="1" t="s">
        <v>47</v>
      </c>
      <c r="J26" s="1" t="s">
        <v>47</v>
      </c>
      <c r="K26" s="1" t="s">
        <v>47</v>
      </c>
      <c r="L26" s="1" t="s">
        <v>47</v>
      </c>
      <c r="M26" s="1" t="s">
        <v>47</v>
      </c>
      <c r="N26" s="1" t="s">
        <v>47</v>
      </c>
      <c r="O26" s="1" t="s">
        <v>47</v>
      </c>
      <c r="P26" s="1" t="s">
        <v>52</v>
      </c>
      <c r="Q26" s="1">
        <f>COUNTIF($C26:$P26,"S")</f>
        <v>13</v>
      </c>
      <c r="R26" s="1">
        <f>COUNTIF($C26:$P26,"N")</f>
        <v>1</v>
      </c>
      <c r="S26" s="1">
        <f>COUNTIF($C26:$P26,"NR")</f>
        <v>0</v>
      </c>
    </row>
    <row r="27" spans="1:19" x14ac:dyDescent="0.25">
      <c r="A27" t="s">
        <v>4</v>
      </c>
      <c r="B27" t="s">
        <v>19</v>
      </c>
      <c r="C27" s="1" t="s">
        <v>47</v>
      </c>
      <c r="D27" s="1" t="s">
        <v>47</v>
      </c>
      <c r="E27" s="1" t="s">
        <v>47</v>
      </c>
      <c r="F27" s="1" t="s">
        <v>52</v>
      </c>
      <c r="G27" s="1" t="s">
        <v>47</v>
      </c>
      <c r="H27" s="1" t="s">
        <v>47</v>
      </c>
      <c r="I27" s="1" t="s">
        <v>47</v>
      </c>
      <c r="J27" s="1" t="s">
        <v>47</v>
      </c>
      <c r="K27" s="1" t="s">
        <v>47</v>
      </c>
      <c r="L27" s="1" t="s">
        <v>47</v>
      </c>
      <c r="M27" s="1" t="s">
        <v>47</v>
      </c>
      <c r="N27" s="1" t="s">
        <v>52</v>
      </c>
      <c r="O27" s="1" t="s">
        <v>47</v>
      </c>
      <c r="P27" s="1" t="s">
        <v>47</v>
      </c>
      <c r="Q27" s="1">
        <f>COUNTIF($C27:$P27,"S")</f>
        <v>12</v>
      </c>
      <c r="R27" s="1">
        <f>COUNTIF($C27:$P27,"N")</f>
        <v>2</v>
      </c>
      <c r="S27" s="1">
        <f>COUNTIF($C27:$P27,"NR")</f>
        <v>0</v>
      </c>
    </row>
    <row r="28" spans="1:19" x14ac:dyDescent="0.25">
      <c r="A28" t="s">
        <v>4</v>
      </c>
      <c r="B28" t="s">
        <v>6</v>
      </c>
      <c r="C28" s="1" t="s">
        <v>47</v>
      </c>
      <c r="D28" s="1" t="s">
        <v>47</v>
      </c>
      <c r="E28" s="1" t="s">
        <v>47</v>
      </c>
      <c r="F28" s="1" t="s">
        <v>47</v>
      </c>
      <c r="G28" s="1" t="s">
        <v>47</v>
      </c>
      <c r="H28" s="1" t="s">
        <v>47</v>
      </c>
      <c r="I28" s="1" t="s">
        <v>47</v>
      </c>
      <c r="J28" s="1" t="s">
        <v>47</v>
      </c>
      <c r="K28" s="1" t="s">
        <v>52</v>
      </c>
      <c r="L28" s="1" t="s">
        <v>47</v>
      </c>
      <c r="M28" s="1" t="s">
        <v>47</v>
      </c>
      <c r="N28" s="1" t="s">
        <v>52</v>
      </c>
      <c r="O28" s="1" t="s">
        <v>47</v>
      </c>
      <c r="P28" s="1" t="s">
        <v>47</v>
      </c>
      <c r="Q28" s="1">
        <f>COUNTIF($C28:$P28,"S")</f>
        <v>12</v>
      </c>
      <c r="R28" s="1">
        <f>COUNTIF($C28:$P28,"N")</f>
        <v>2</v>
      </c>
      <c r="S28" s="1">
        <f>COUNTIF($C28:$P28,"NR")</f>
        <v>0</v>
      </c>
    </row>
    <row r="29" spans="1:19" x14ac:dyDescent="0.25">
      <c r="A29" t="s">
        <v>4</v>
      </c>
      <c r="B29" t="s">
        <v>34</v>
      </c>
      <c r="C29" s="1" t="s">
        <v>47</v>
      </c>
      <c r="D29" s="1" t="s">
        <v>47</v>
      </c>
      <c r="E29" s="1" t="s">
        <v>47</v>
      </c>
      <c r="F29" s="1" t="s">
        <v>47</v>
      </c>
      <c r="G29" s="1" t="s">
        <v>47</v>
      </c>
      <c r="H29" s="1" t="s">
        <v>47</v>
      </c>
      <c r="I29" s="1" t="s">
        <v>47</v>
      </c>
      <c r="J29" s="1" t="s">
        <v>47</v>
      </c>
      <c r="K29" s="1" t="s">
        <v>47</v>
      </c>
      <c r="L29" s="1" t="s">
        <v>47</v>
      </c>
      <c r="M29" s="1" t="s">
        <v>47</v>
      </c>
      <c r="N29" s="1" t="s">
        <v>47</v>
      </c>
      <c r="O29" s="1" t="s">
        <v>47</v>
      </c>
      <c r="P29" s="1" t="s">
        <v>52</v>
      </c>
      <c r="Q29" s="1">
        <f>COUNTIF($C29:$P29,"S")</f>
        <v>13</v>
      </c>
      <c r="R29" s="1">
        <f>COUNTIF($C29:$P29,"N")</f>
        <v>1</v>
      </c>
      <c r="S29" s="1">
        <f>COUNTIF($C29:$P29,"NR")</f>
        <v>0</v>
      </c>
    </row>
    <row r="30" spans="1:19" x14ac:dyDescent="0.25">
      <c r="A30" t="s">
        <v>4</v>
      </c>
      <c r="B30" t="s">
        <v>43</v>
      </c>
      <c r="C30" s="1" t="s">
        <v>47</v>
      </c>
      <c r="D30" s="1" t="s">
        <v>47</v>
      </c>
      <c r="E30" s="1" t="s">
        <v>47</v>
      </c>
      <c r="F30" s="1" t="s">
        <v>47</v>
      </c>
      <c r="G30" s="1" t="s">
        <v>47</v>
      </c>
      <c r="H30" s="1" t="s">
        <v>47</v>
      </c>
      <c r="I30" s="1" t="s">
        <v>47</v>
      </c>
      <c r="J30" s="1" t="s">
        <v>47</v>
      </c>
      <c r="K30" s="1" t="s">
        <v>52</v>
      </c>
      <c r="L30" s="1" t="s">
        <v>47</v>
      </c>
      <c r="M30" s="1" t="s">
        <v>47</v>
      </c>
      <c r="N30" s="1" t="s">
        <v>52</v>
      </c>
      <c r="O30" s="1" t="s">
        <v>47</v>
      </c>
      <c r="P30" s="1" t="s">
        <v>47</v>
      </c>
      <c r="Q30" s="1">
        <f>COUNTIF($C30:$P30,"S")</f>
        <v>12</v>
      </c>
      <c r="R30" s="1">
        <f>COUNTIF($C30:$P30,"N")</f>
        <v>2</v>
      </c>
      <c r="S30" s="1">
        <f>COUNTIF($C30:$P30,"NR")</f>
        <v>0</v>
      </c>
    </row>
    <row r="31" spans="1:19" x14ac:dyDescent="0.25">
      <c r="A31" t="s">
        <v>4</v>
      </c>
      <c r="B31" t="s">
        <v>8</v>
      </c>
      <c r="C31" s="1" t="s">
        <v>47</v>
      </c>
      <c r="D31" s="1" t="s">
        <v>47</v>
      </c>
      <c r="E31" s="1" t="s">
        <v>47</v>
      </c>
      <c r="F31" s="1" t="s">
        <v>47</v>
      </c>
      <c r="G31" s="1" t="s">
        <v>47</v>
      </c>
      <c r="H31" s="1" t="s">
        <v>47</v>
      </c>
      <c r="I31" s="1" t="s">
        <v>47</v>
      </c>
      <c r="J31" s="1" t="s">
        <v>47</v>
      </c>
      <c r="K31" s="1" t="s">
        <v>52</v>
      </c>
      <c r="L31" s="1" t="s">
        <v>47</v>
      </c>
      <c r="M31" s="1" t="s">
        <v>47</v>
      </c>
      <c r="N31" s="1" t="s">
        <v>52</v>
      </c>
      <c r="O31" s="1" t="s">
        <v>47</v>
      </c>
      <c r="P31" s="1" t="s">
        <v>52</v>
      </c>
      <c r="Q31" s="1">
        <f>COUNTIF($C31:$P31,"S")</f>
        <v>11</v>
      </c>
      <c r="R31" s="1">
        <f>COUNTIF($C31:$P31,"N")</f>
        <v>3</v>
      </c>
      <c r="S31" s="1">
        <f>COUNTIF($C31:$P31,"NR")</f>
        <v>0</v>
      </c>
    </row>
    <row r="32" spans="1:19" x14ac:dyDescent="0.25">
      <c r="A32" t="s">
        <v>4</v>
      </c>
      <c r="B32" t="s">
        <v>5</v>
      </c>
      <c r="C32" s="1" t="s">
        <v>47</v>
      </c>
      <c r="D32" s="1" t="s">
        <v>47</v>
      </c>
      <c r="E32" s="1" t="s">
        <v>47</v>
      </c>
      <c r="F32" s="1" t="s">
        <v>52</v>
      </c>
      <c r="G32" s="1" t="s">
        <v>47</v>
      </c>
      <c r="H32" s="1" t="s">
        <v>47</v>
      </c>
      <c r="I32" s="1" t="s">
        <v>47</v>
      </c>
      <c r="J32" s="1" t="s">
        <v>47</v>
      </c>
      <c r="K32" s="1" t="s">
        <v>47</v>
      </c>
      <c r="L32" s="1" t="s">
        <v>47</v>
      </c>
      <c r="M32" s="1" t="s">
        <v>47</v>
      </c>
      <c r="N32" s="1" t="s">
        <v>52</v>
      </c>
      <c r="O32" s="1" t="s">
        <v>47</v>
      </c>
      <c r="P32" s="1" t="s">
        <v>47</v>
      </c>
      <c r="Q32" s="1">
        <f>COUNTIF($C32:$P32,"S")</f>
        <v>12</v>
      </c>
      <c r="R32" s="1">
        <f>COUNTIF($C32:$P32,"N")</f>
        <v>2</v>
      </c>
      <c r="S32" s="1">
        <f>COUNTIF($C32:$P32,"NR")</f>
        <v>0</v>
      </c>
    </row>
    <row r="33" spans="1:19" x14ac:dyDescent="0.25">
      <c r="A33" t="s">
        <v>4</v>
      </c>
      <c r="B33" t="s">
        <v>16</v>
      </c>
      <c r="C33" s="1" t="s">
        <v>47</v>
      </c>
      <c r="D33" s="1" t="s">
        <v>47</v>
      </c>
      <c r="E33" s="1" t="s">
        <v>47</v>
      </c>
      <c r="F33" s="1" t="s">
        <v>52</v>
      </c>
      <c r="G33" s="1" t="s">
        <v>47</v>
      </c>
      <c r="H33" s="1" t="s">
        <v>47</v>
      </c>
      <c r="I33" s="1" t="s">
        <v>47</v>
      </c>
      <c r="J33" s="1" t="s">
        <v>47</v>
      </c>
      <c r="K33" s="1" t="s">
        <v>47</v>
      </c>
      <c r="L33" s="1" t="s">
        <v>47</v>
      </c>
      <c r="M33" s="1" t="s">
        <v>47</v>
      </c>
      <c r="N33" s="1" t="s">
        <v>47</v>
      </c>
      <c r="O33" s="1" t="s">
        <v>47</v>
      </c>
      <c r="P33" s="1" t="s">
        <v>47</v>
      </c>
      <c r="Q33" s="1">
        <f>COUNTIF($C33:$P33,"S")</f>
        <v>13</v>
      </c>
      <c r="R33" s="1">
        <f>COUNTIF($C33:$P33,"N")</f>
        <v>1</v>
      </c>
      <c r="S33" s="1">
        <f>COUNTIF($C33:$P33,"NR")</f>
        <v>0</v>
      </c>
    </row>
    <row r="34" spans="1:19" x14ac:dyDescent="0.25">
      <c r="A34" t="s">
        <v>4</v>
      </c>
      <c r="B34" t="s">
        <v>33</v>
      </c>
      <c r="C34" s="1" t="s">
        <v>47</v>
      </c>
      <c r="D34" s="1" t="s">
        <v>47</v>
      </c>
      <c r="E34" s="1" t="s">
        <v>47</v>
      </c>
      <c r="F34" s="1" t="s">
        <v>47</v>
      </c>
      <c r="G34" s="1" t="s">
        <v>47</v>
      </c>
      <c r="H34" s="1" t="s">
        <v>47</v>
      </c>
      <c r="I34" s="1" t="s">
        <v>47</v>
      </c>
      <c r="J34" s="1" t="s">
        <v>47</v>
      </c>
      <c r="K34" s="1" t="s">
        <v>52</v>
      </c>
      <c r="L34" s="1" t="s">
        <v>47</v>
      </c>
      <c r="M34" s="1" t="s">
        <v>47</v>
      </c>
      <c r="N34" s="1" t="s">
        <v>47</v>
      </c>
      <c r="O34" s="1" t="s">
        <v>52</v>
      </c>
      <c r="P34" s="1" t="s">
        <v>52</v>
      </c>
      <c r="Q34" s="1">
        <f>COUNTIF($C34:$P34,"S")</f>
        <v>11</v>
      </c>
      <c r="R34" s="1">
        <f>COUNTIF($C34:$P34,"N")</f>
        <v>3</v>
      </c>
      <c r="S34" s="1">
        <f>COUNTIF($C34:$P34,"NR")</f>
        <v>0</v>
      </c>
    </row>
    <row r="35" spans="1:19" x14ac:dyDescent="0.25">
      <c r="A35" t="s">
        <v>7</v>
      </c>
      <c r="B35" t="s">
        <v>26</v>
      </c>
      <c r="C35" s="1" t="s">
        <v>47</v>
      </c>
      <c r="D35" s="1" t="s">
        <v>47</v>
      </c>
      <c r="E35" s="1" t="s">
        <v>47</v>
      </c>
      <c r="F35" s="1" t="s">
        <v>47</v>
      </c>
      <c r="G35" s="1" t="s">
        <v>47</v>
      </c>
      <c r="H35" s="1" t="s">
        <v>47</v>
      </c>
      <c r="I35" s="1" t="s">
        <v>47</v>
      </c>
      <c r="J35" s="1" t="s">
        <v>47</v>
      </c>
      <c r="K35" s="1" t="s">
        <v>47</v>
      </c>
      <c r="L35" s="1" t="s">
        <v>47</v>
      </c>
      <c r="M35" s="1" t="s">
        <v>47</v>
      </c>
      <c r="N35" s="1" t="s">
        <v>47</v>
      </c>
      <c r="O35" s="1" t="s">
        <v>47</v>
      </c>
      <c r="P35" s="1" t="s">
        <v>47</v>
      </c>
      <c r="Q35" s="1">
        <f>COUNTIF($C35:$P35,"S")</f>
        <v>14</v>
      </c>
      <c r="R35" s="1">
        <f>COUNTIF($C35:$P35,"N")</f>
        <v>0</v>
      </c>
      <c r="S35" s="1">
        <f>COUNTIF($C35:$P35,"NR")</f>
        <v>0</v>
      </c>
    </row>
    <row r="36" spans="1:19" x14ac:dyDescent="0.25">
      <c r="A36" t="s">
        <v>7</v>
      </c>
      <c r="B36" t="s">
        <v>31</v>
      </c>
      <c r="C36" s="1" t="s">
        <v>47</v>
      </c>
      <c r="D36" s="1" t="s">
        <v>47</v>
      </c>
      <c r="E36" s="1" t="s">
        <v>47</v>
      </c>
      <c r="F36" s="1" t="s">
        <v>47</v>
      </c>
      <c r="G36" s="1" t="s">
        <v>47</v>
      </c>
      <c r="H36" s="1" t="s">
        <v>47</v>
      </c>
      <c r="I36" s="1" t="s">
        <v>47</v>
      </c>
      <c r="J36" s="1" t="s">
        <v>47</v>
      </c>
      <c r="K36" s="1" t="s">
        <v>47</v>
      </c>
      <c r="L36" s="1" t="s">
        <v>52</v>
      </c>
      <c r="M36" s="1" t="s">
        <v>47</v>
      </c>
      <c r="N36" s="1" t="s">
        <v>47</v>
      </c>
      <c r="O36" s="1" t="s">
        <v>47</v>
      </c>
      <c r="P36" s="1" t="s">
        <v>47</v>
      </c>
      <c r="Q36" s="1">
        <f>COUNTIF($C36:$P36,"S")</f>
        <v>13</v>
      </c>
      <c r="R36" s="1">
        <f>COUNTIF($C36:$P36,"N")</f>
        <v>1</v>
      </c>
      <c r="S36" s="1">
        <f>COUNTIF($C36:$P36,"NR")</f>
        <v>0</v>
      </c>
    </row>
    <row r="37" spans="1:19" x14ac:dyDescent="0.25">
      <c r="A37" t="s">
        <v>7</v>
      </c>
      <c r="B37" t="s">
        <v>20</v>
      </c>
      <c r="C37" s="1" t="s">
        <v>47</v>
      </c>
      <c r="D37" s="1" t="s">
        <v>47</v>
      </c>
      <c r="E37" s="1" t="s">
        <v>47</v>
      </c>
      <c r="F37" s="1" t="s">
        <v>47</v>
      </c>
      <c r="G37" s="1" t="s">
        <v>47</v>
      </c>
      <c r="H37" s="1" t="s">
        <v>47</v>
      </c>
      <c r="I37" s="1" t="s">
        <v>47</v>
      </c>
      <c r="J37" s="1" t="s">
        <v>52</v>
      </c>
      <c r="K37" s="1" t="s">
        <v>47</v>
      </c>
      <c r="L37" s="1" t="s">
        <v>47</v>
      </c>
      <c r="M37" s="1" t="s">
        <v>47</v>
      </c>
      <c r="N37" s="1" t="s">
        <v>47</v>
      </c>
      <c r="O37" s="1" t="s">
        <v>47</v>
      </c>
      <c r="P37" s="1" t="s">
        <v>47</v>
      </c>
      <c r="Q37" s="1">
        <f>COUNTIF($C37:$P37,"S")</f>
        <v>13</v>
      </c>
      <c r="R37" s="1">
        <f>COUNTIF($C37:$P37,"N")</f>
        <v>1</v>
      </c>
      <c r="S37" s="1">
        <f>COUNTIF($C37:$P37,"NR")</f>
        <v>0</v>
      </c>
    </row>
    <row r="38" spans="1:19" x14ac:dyDescent="0.25">
      <c r="A38" t="s">
        <v>7</v>
      </c>
      <c r="B38" t="s">
        <v>24</v>
      </c>
      <c r="C38" s="1" t="s">
        <v>47</v>
      </c>
      <c r="D38" s="1" t="s">
        <v>47</v>
      </c>
      <c r="E38" s="1" t="s">
        <v>47</v>
      </c>
      <c r="F38" s="1" t="s">
        <v>47</v>
      </c>
      <c r="G38" s="1" t="s">
        <v>47</v>
      </c>
      <c r="H38" s="1" t="s">
        <v>47</v>
      </c>
      <c r="I38" s="1" t="s">
        <v>47</v>
      </c>
      <c r="J38" s="1" t="s">
        <v>52</v>
      </c>
      <c r="K38" s="1" t="s">
        <v>47</v>
      </c>
      <c r="L38" s="1" t="s">
        <v>47</v>
      </c>
      <c r="M38" s="1" t="s">
        <v>47</v>
      </c>
      <c r="N38" s="1" t="s">
        <v>47</v>
      </c>
      <c r="O38" s="1" t="s">
        <v>47</v>
      </c>
      <c r="P38" s="1" t="s">
        <v>47</v>
      </c>
      <c r="Q38" s="1">
        <f>COUNTIF($C38:$P38,"S")</f>
        <v>13</v>
      </c>
      <c r="R38" s="1">
        <f>COUNTIF($C38:$P38,"N")</f>
        <v>1</v>
      </c>
      <c r="S38" s="1">
        <f>COUNTIF($C38:$P38,"NR")</f>
        <v>0</v>
      </c>
    </row>
    <row r="39" spans="1:19" x14ac:dyDescent="0.25">
      <c r="A39" t="s">
        <v>7</v>
      </c>
      <c r="B39" t="s">
        <v>24</v>
      </c>
      <c r="C39" s="1" t="s">
        <v>47</v>
      </c>
      <c r="D39" s="1" t="s">
        <v>47</v>
      </c>
      <c r="E39" s="1" t="s">
        <v>47</v>
      </c>
      <c r="F39" s="1" t="s">
        <v>47</v>
      </c>
      <c r="G39" s="1" t="s">
        <v>47</v>
      </c>
      <c r="H39" s="1" t="s">
        <v>47</v>
      </c>
      <c r="I39" s="1" t="s">
        <v>47</v>
      </c>
      <c r="J39" s="1" t="s">
        <v>47</v>
      </c>
      <c r="K39" s="1" t="s">
        <v>47</v>
      </c>
      <c r="L39" s="1" t="s">
        <v>47</v>
      </c>
      <c r="M39" s="1" t="s">
        <v>47</v>
      </c>
      <c r="N39" s="1" t="s">
        <v>47</v>
      </c>
      <c r="O39" s="1" t="s">
        <v>47</v>
      </c>
      <c r="P39" s="1" t="s">
        <v>47</v>
      </c>
      <c r="Q39" s="1">
        <f>COUNTIF($C39:$P39,"S")</f>
        <v>14</v>
      </c>
      <c r="R39" s="1">
        <f>COUNTIF($C39:$P39,"N")</f>
        <v>0</v>
      </c>
      <c r="S39" s="1">
        <f>COUNTIF($C39:$P39,"NR")</f>
        <v>0</v>
      </c>
    </row>
    <row r="40" spans="1:19" x14ac:dyDescent="0.25">
      <c r="A40" t="s">
        <v>7</v>
      </c>
      <c r="B40" t="s">
        <v>21</v>
      </c>
      <c r="C40" s="1" t="s">
        <v>52</v>
      </c>
      <c r="D40" s="1" t="s">
        <v>47</v>
      </c>
      <c r="E40" s="1" t="s">
        <v>47</v>
      </c>
      <c r="F40" s="1" t="s">
        <v>47</v>
      </c>
      <c r="G40" s="1" t="s">
        <v>47</v>
      </c>
      <c r="H40" s="1" t="s">
        <v>47</v>
      </c>
      <c r="I40" s="1" t="s">
        <v>47</v>
      </c>
      <c r="J40" s="1" t="s">
        <v>52</v>
      </c>
      <c r="K40" s="1" t="s">
        <v>47</v>
      </c>
      <c r="L40" s="1" t="s">
        <v>47</v>
      </c>
      <c r="M40" s="1" t="s">
        <v>47</v>
      </c>
      <c r="N40" s="1" t="s">
        <v>47</v>
      </c>
      <c r="O40" s="1" t="s">
        <v>47</v>
      </c>
      <c r="P40" s="1" t="s">
        <v>47</v>
      </c>
      <c r="Q40" s="1">
        <f>COUNTIF($C40:$P40,"S")</f>
        <v>12</v>
      </c>
      <c r="R40" s="1">
        <f>COUNTIF($C40:$P40,"N")</f>
        <v>2</v>
      </c>
      <c r="S40" s="1">
        <f>COUNTIF($C40:$P40,"NR")</f>
        <v>0</v>
      </c>
    </row>
    <row r="41" spans="1:19" x14ac:dyDescent="0.25">
      <c r="A41" t="s">
        <v>7</v>
      </c>
      <c r="B41" t="s">
        <v>42</v>
      </c>
      <c r="C41" s="1" t="s">
        <v>47</v>
      </c>
      <c r="D41" s="1" t="s">
        <v>47</v>
      </c>
      <c r="E41" s="1" t="s">
        <v>52</v>
      </c>
      <c r="F41" s="1" t="s">
        <v>47</v>
      </c>
      <c r="G41" s="1" t="s">
        <v>47</v>
      </c>
      <c r="H41" s="1" t="s">
        <v>47</v>
      </c>
      <c r="I41" s="1" t="s">
        <v>47</v>
      </c>
      <c r="J41" s="1" t="s">
        <v>47</v>
      </c>
      <c r="K41" s="1" t="s">
        <v>47</v>
      </c>
      <c r="L41" s="1" t="s">
        <v>47</v>
      </c>
      <c r="M41" s="1" t="s">
        <v>47</v>
      </c>
      <c r="N41" s="1" t="s">
        <v>47</v>
      </c>
      <c r="O41" s="1" t="s">
        <v>47</v>
      </c>
      <c r="P41" s="1" t="s">
        <v>52</v>
      </c>
      <c r="Q41" s="1">
        <f>COUNTIF($C41:$P41,"S")</f>
        <v>12</v>
      </c>
      <c r="R41" s="1">
        <f>COUNTIF($C41:$P41,"N")</f>
        <v>2</v>
      </c>
      <c r="S41" s="1">
        <f>COUNTIF($C41:$P41,"NR")</f>
        <v>0</v>
      </c>
    </row>
    <row r="42" spans="1:19" x14ac:dyDescent="0.25">
      <c r="A42" t="s">
        <v>7</v>
      </c>
      <c r="B42" t="s">
        <v>66</v>
      </c>
      <c r="C42" s="1" t="s">
        <v>47</v>
      </c>
      <c r="D42" s="1" t="s">
        <v>47</v>
      </c>
      <c r="E42" s="1" t="s">
        <v>47</v>
      </c>
      <c r="F42" s="1" t="s">
        <v>47</v>
      </c>
      <c r="G42" s="1" t="s">
        <v>47</v>
      </c>
      <c r="H42" s="1" t="s">
        <v>47</v>
      </c>
      <c r="I42" s="1" t="s">
        <v>47</v>
      </c>
      <c r="J42" s="1" t="s">
        <v>47</v>
      </c>
      <c r="K42" s="1" t="s">
        <v>47</v>
      </c>
      <c r="L42" s="1" t="s">
        <v>47</v>
      </c>
      <c r="M42" s="1" t="s">
        <v>47</v>
      </c>
      <c r="N42" s="1" t="s">
        <v>47</v>
      </c>
      <c r="O42" s="1" t="s">
        <v>47</v>
      </c>
      <c r="P42" s="1" t="s">
        <v>47</v>
      </c>
      <c r="Q42" s="1">
        <f>COUNTIF($C42:$P42,"S")</f>
        <v>14</v>
      </c>
      <c r="R42" s="1">
        <f>COUNTIF($C42:$P42,"N")</f>
        <v>0</v>
      </c>
      <c r="S42" s="1">
        <f>COUNTIF($C42:$P42,"NR")</f>
        <v>0</v>
      </c>
    </row>
    <row r="43" spans="1:19" x14ac:dyDescent="0.25">
      <c r="A43" t="s">
        <v>7</v>
      </c>
      <c r="B43" t="s">
        <v>11</v>
      </c>
      <c r="C43" s="1" t="s">
        <v>47</v>
      </c>
      <c r="D43" s="1" t="s">
        <v>47</v>
      </c>
      <c r="E43" s="1" t="s">
        <v>47</v>
      </c>
      <c r="F43" s="1" t="s">
        <v>47</v>
      </c>
      <c r="G43" s="1" t="s">
        <v>47</v>
      </c>
      <c r="H43" s="1" t="s">
        <v>47</v>
      </c>
      <c r="I43" s="1" t="s">
        <v>47</v>
      </c>
      <c r="J43" s="1" t="s">
        <v>47</v>
      </c>
      <c r="K43" s="1" t="s">
        <v>47</v>
      </c>
      <c r="L43" s="1" t="s">
        <v>47</v>
      </c>
      <c r="M43" s="1" t="s">
        <v>47</v>
      </c>
      <c r="N43" s="1" t="s">
        <v>47</v>
      </c>
      <c r="O43" s="1" t="s">
        <v>47</v>
      </c>
      <c r="P43" s="1" t="s">
        <v>47</v>
      </c>
      <c r="Q43" s="1">
        <f>COUNTIF($C43:$P43,"S")</f>
        <v>14</v>
      </c>
      <c r="R43" s="1">
        <f>COUNTIF($C43:$P43,"N")</f>
        <v>0</v>
      </c>
      <c r="S43" s="1">
        <f>COUNTIF($C43:$P43,"NR")</f>
        <v>0</v>
      </c>
    </row>
    <row r="44" spans="1:19" x14ac:dyDescent="0.25">
      <c r="A44" t="s">
        <v>7</v>
      </c>
      <c r="B44" t="s">
        <v>40</v>
      </c>
      <c r="C44" s="1" t="s">
        <v>47</v>
      </c>
      <c r="D44" s="1" t="s">
        <v>47</v>
      </c>
      <c r="E44" s="1" t="s">
        <v>47</v>
      </c>
      <c r="F44" s="1" t="s">
        <v>47</v>
      </c>
      <c r="G44" s="1" t="s">
        <v>47</v>
      </c>
      <c r="H44" s="1" t="s">
        <v>47</v>
      </c>
      <c r="I44" s="1" t="s">
        <v>47</v>
      </c>
      <c r="J44" s="1" t="s">
        <v>47</v>
      </c>
      <c r="K44" s="1" t="s">
        <v>47</v>
      </c>
      <c r="L44" s="1" t="s">
        <v>47</v>
      </c>
      <c r="M44" s="1" t="s">
        <v>47</v>
      </c>
      <c r="N44" s="1" t="s">
        <v>47</v>
      </c>
      <c r="O44" s="1" t="s">
        <v>47</v>
      </c>
      <c r="P44" s="1" t="s">
        <v>47</v>
      </c>
      <c r="Q44" s="1">
        <f>COUNTIF($C44:$P44,"S")</f>
        <v>14</v>
      </c>
      <c r="R44" s="1">
        <f>COUNTIF($C44:$P44,"N")</f>
        <v>0</v>
      </c>
      <c r="S44" s="1">
        <f>COUNTIF($C44:$P44,"NR")</f>
        <v>0</v>
      </c>
    </row>
    <row r="46" spans="1:19" x14ac:dyDescent="0.25">
      <c r="A46" t="s">
        <v>80</v>
      </c>
    </row>
    <row r="47" spans="1:19" x14ac:dyDescent="0.25">
      <c r="A47" t="s">
        <v>81</v>
      </c>
    </row>
    <row r="48" spans="1:19" x14ac:dyDescent="0.25">
      <c r="A48" t="s">
        <v>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O16" sqref="O16"/>
    </sheetView>
  </sheetViews>
  <sheetFormatPr defaultRowHeight="15" x14ac:dyDescent="0.25"/>
  <cols>
    <col min="1" max="2" width="19.140625" customWidth="1"/>
    <col min="4" max="6" width="10.28515625" customWidth="1"/>
    <col min="7" max="7" width="9.28515625" customWidth="1"/>
    <col min="8" max="10" width="10.28515625" customWidth="1"/>
    <col min="11" max="11" width="12.85546875" customWidth="1"/>
  </cols>
  <sheetData>
    <row r="1" spans="1:11" ht="30" x14ac:dyDescent="0.25">
      <c r="A1" s="4" t="s">
        <v>84</v>
      </c>
      <c r="B1" s="4" t="s">
        <v>85</v>
      </c>
      <c r="C1" s="5" t="s">
        <v>49</v>
      </c>
      <c r="D1" s="5" t="s">
        <v>50</v>
      </c>
      <c r="E1" s="5" t="s">
        <v>48</v>
      </c>
      <c r="F1" s="10" t="s">
        <v>86</v>
      </c>
      <c r="G1" s="5" t="s">
        <v>49</v>
      </c>
      <c r="H1" s="5" t="s">
        <v>50</v>
      </c>
      <c r="I1" s="5" t="s">
        <v>48</v>
      </c>
      <c r="J1" s="10" t="s">
        <v>86</v>
      </c>
      <c r="K1" s="5" t="s">
        <v>92</v>
      </c>
    </row>
    <row r="2" spans="1:11" x14ac:dyDescent="0.25">
      <c r="A2" s="3" t="s">
        <v>2</v>
      </c>
      <c r="B2" t="s">
        <v>3</v>
      </c>
      <c r="C2">
        <v>13</v>
      </c>
      <c r="D2">
        <v>1</v>
      </c>
      <c r="E2">
        <v>0</v>
      </c>
      <c r="F2" s="2">
        <f>C2/(C2+D2+E2)</f>
        <v>0.9285714285714286</v>
      </c>
      <c r="G2">
        <v>7</v>
      </c>
      <c r="H2">
        <v>1</v>
      </c>
      <c r="I2">
        <v>0</v>
      </c>
      <c r="J2" s="2">
        <f>G2/(G2+H2+I2)</f>
        <v>0.875</v>
      </c>
      <c r="K2" s="2">
        <f>J2-F2</f>
        <v>-5.3571428571428603E-2</v>
      </c>
    </row>
    <row r="3" spans="1:11" x14ac:dyDescent="0.25">
      <c r="A3" t="s">
        <v>2</v>
      </c>
      <c r="B3" t="s">
        <v>41</v>
      </c>
      <c r="C3">
        <v>12</v>
      </c>
      <c r="D3">
        <v>2</v>
      </c>
      <c r="E3">
        <v>0</v>
      </c>
      <c r="F3" s="2">
        <f t="shared" ref="F3:F44" si="0">C3/(C3+D3+E3)</f>
        <v>0.8571428571428571</v>
      </c>
      <c r="G3">
        <v>8</v>
      </c>
      <c r="H3">
        <v>0</v>
      </c>
      <c r="I3">
        <v>0</v>
      </c>
      <c r="J3" s="2">
        <f t="shared" ref="J3:J44" si="1">G3/(G3+H3+I3)</f>
        <v>1</v>
      </c>
      <c r="K3" s="2">
        <f t="shared" ref="K3:K44" si="2">J3-F3</f>
        <v>0.1428571428571429</v>
      </c>
    </row>
    <row r="4" spans="1:11" x14ac:dyDescent="0.25">
      <c r="A4" t="s">
        <v>2</v>
      </c>
      <c r="B4" t="s">
        <v>38</v>
      </c>
      <c r="C4">
        <v>13</v>
      </c>
      <c r="D4">
        <v>1</v>
      </c>
      <c r="E4">
        <v>0</v>
      </c>
      <c r="F4" s="2">
        <f t="shared" si="0"/>
        <v>0.9285714285714286</v>
      </c>
      <c r="G4">
        <v>8</v>
      </c>
      <c r="H4">
        <v>0</v>
      </c>
      <c r="I4">
        <v>0</v>
      </c>
      <c r="J4" s="2">
        <f t="shared" si="1"/>
        <v>1</v>
      </c>
      <c r="K4" s="2">
        <f t="shared" si="2"/>
        <v>7.1428571428571397E-2</v>
      </c>
    </row>
    <row r="5" spans="1:11" x14ac:dyDescent="0.25">
      <c r="A5" t="s">
        <v>2</v>
      </c>
      <c r="B5" t="s">
        <v>45</v>
      </c>
      <c r="C5">
        <v>6</v>
      </c>
      <c r="D5">
        <v>8</v>
      </c>
      <c r="E5">
        <v>0</v>
      </c>
      <c r="F5" s="2">
        <f t="shared" si="0"/>
        <v>0.42857142857142855</v>
      </c>
      <c r="G5">
        <v>4</v>
      </c>
      <c r="H5">
        <v>4</v>
      </c>
      <c r="I5">
        <v>0</v>
      </c>
      <c r="J5" s="2">
        <f t="shared" si="1"/>
        <v>0.5</v>
      </c>
      <c r="K5" s="2">
        <f t="shared" si="2"/>
        <v>7.1428571428571452E-2</v>
      </c>
    </row>
    <row r="6" spans="1:11" x14ac:dyDescent="0.25">
      <c r="A6" t="s">
        <v>2</v>
      </c>
      <c r="B6" t="s">
        <v>22</v>
      </c>
      <c r="C6">
        <v>10</v>
      </c>
      <c r="D6">
        <v>4</v>
      </c>
      <c r="E6">
        <v>0</v>
      </c>
      <c r="F6" s="2">
        <f t="shared" si="0"/>
        <v>0.7142857142857143</v>
      </c>
      <c r="G6">
        <v>5</v>
      </c>
      <c r="H6">
        <v>3</v>
      </c>
      <c r="I6">
        <v>0</v>
      </c>
      <c r="J6" s="2">
        <f t="shared" si="1"/>
        <v>0.625</v>
      </c>
      <c r="K6" s="2">
        <f t="shared" si="2"/>
        <v>-8.9285714285714302E-2</v>
      </c>
    </row>
    <row r="7" spans="1:11" x14ac:dyDescent="0.25">
      <c r="A7" t="s">
        <v>2</v>
      </c>
      <c r="B7" t="s">
        <v>30</v>
      </c>
      <c r="C7">
        <v>8</v>
      </c>
      <c r="D7">
        <v>6</v>
      </c>
      <c r="E7">
        <v>0</v>
      </c>
      <c r="F7" s="2">
        <f t="shared" si="0"/>
        <v>0.5714285714285714</v>
      </c>
      <c r="G7">
        <v>6</v>
      </c>
      <c r="H7">
        <v>2</v>
      </c>
      <c r="I7">
        <v>0</v>
      </c>
      <c r="J7" s="2">
        <f t="shared" si="1"/>
        <v>0.75</v>
      </c>
      <c r="K7" s="2">
        <f t="shared" si="2"/>
        <v>0.1785714285714286</v>
      </c>
    </row>
    <row r="8" spans="1:11" x14ac:dyDescent="0.25">
      <c r="A8" t="s">
        <v>2</v>
      </c>
      <c r="B8" t="s">
        <v>25</v>
      </c>
      <c r="C8">
        <v>12</v>
      </c>
      <c r="D8">
        <v>2</v>
      </c>
      <c r="E8">
        <v>0</v>
      </c>
      <c r="F8" s="2">
        <f t="shared" si="0"/>
        <v>0.8571428571428571</v>
      </c>
      <c r="G8">
        <v>6</v>
      </c>
      <c r="H8">
        <v>2</v>
      </c>
      <c r="I8">
        <v>0</v>
      </c>
      <c r="J8" s="2">
        <f t="shared" si="1"/>
        <v>0.75</v>
      </c>
      <c r="K8" s="2">
        <f t="shared" si="2"/>
        <v>-0.1071428571428571</v>
      </c>
    </row>
    <row r="9" spans="1:11" x14ac:dyDescent="0.25">
      <c r="A9" t="s">
        <v>2</v>
      </c>
      <c r="B9" t="s">
        <v>29</v>
      </c>
      <c r="C9">
        <v>13</v>
      </c>
      <c r="D9">
        <v>1</v>
      </c>
      <c r="E9">
        <v>0</v>
      </c>
      <c r="F9" s="2">
        <f t="shared" si="0"/>
        <v>0.9285714285714286</v>
      </c>
      <c r="G9">
        <v>8</v>
      </c>
      <c r="H9">
        <v>0</v>
      </c>
      <c r="I9">
        <v>0</v>
      </c>
      <c r="J9" s="2">
        <f t="shared" si="1"/>
        <v>1</v>
      </c>
      <c r="K9" s="2">
        <f t="shared" si="2"/>
        <v>7.1428571428571397E-2</v>
      </c>
    </row>
    <row r="10" spans="1:11" x14ac:dyDescent="0.25">
      <c r="A10" t="s">
        <v>2</v>
      </c>
      <c r="B10" t="s">
        <v>32</v>
      </c>
      <c r="C10">
        <v>6</v>
      </c>
      <c r="D10">
        <v>8</v>
      </c>
      <c r="E10">
        <v>0</v>
      </c>
      <c r="F10" s="2">
        <f t="shared" si="0"/>
        <v>0.42857142857142855</v>
      </c>
      <c r="G10">
        <v>6</v>
      </c>
      <c r="H10">
        <v>2</v>
      </c>
      <c r="I10">
        <v>0</v>
      </c>
      <c r="J10" s="2">
        <f t="shared" si="1"/>
        <v>0.75</v>
      </c>
      <c r="K10" s="2">
        <f t="shared" si="2"/>
        <v>0.32142857142857145</v>
      </c>
    </row>
    <row r="11" spans="1:11" x14ac:dyDescent="0.25">
      <c r="A11" t="s">
        <v>2</v>
      </c>
      <c r="B11" t="s">
        <v>36</v>
      </c>
      <c r="C11">
        <v>5</v>
      </c>
      <c r="D11">
        <v>9</v>
      </c>
      <c r="E11">
        <v>0</v>
      </c>
      <c r="F11" s="2">
        <f t="shared" si="0"/>
        <v>0.35714285714285715</v>
      </c>
      <c r="G11">
        <v>6</v>
      </c>
      <c r="H11">
        <v>2</v>
      </c>
      <c r="I11">
        <v>0</v>
      </c>
      <c r="J11" s="2">
        <f t="shared" si="1"/>
        <v>0.75</v>
      </c>
      <c r="K11" s="2">
        <f t="shared" si="2"/>
        <v>0.39285714285714285</v>
      </c>
    </row>
    <row r="12" spans="1:11" x14ac:dyDescent="0.25">
      <c r="A12" t="s">
        <v>2</v>
      </c>
      <c r="B12" t="s">
        <v>15</v>
      </c>
      <c r="C12">
        <v>12</v>
      </c>
      <c r="D12">
        <v>2</v>
      </c>
      <c r="E12">
        <v>0</v>
      </c>
      <c r="F12" s="2">
        <f t="shared" si="0"/>
        <v>0.8571428571428571</v>
      </c>
      <c r="G12">
        <v>7</v>
      </c>
      <c r="H12">
        <v>1</v>
      </c>
      <c r="I12">
        <v>0</v>
      </c>
      <c r="J12" s="2">
        <f t="shared" si="1"/>
        <v>0.875</v>
      </c>
      <c r="K12" s="2">
        <f t="shared" si="2"/>
        <v>1.7857142857142905E-2</v>
      </c>
    </row>
    <row r="13" spans="1:11" x14ac:dyDescent="0.25">
      <c r="A13" t="s">
        <v>9</v>
      </c>
      <c r="B13" t="s">
        <v>10</v>
      </c>
      <c r="C13">
        <v>0</v>
      </c>
      <c r="D13">
        <v>13</v>
      </c>
      <c r="E13">
        <v>1</v>
      </c>
      <c r="F13" s="2">
        <f t="shared" si="0"/>
        <v>0</v>
      </c>
      <c r="G13">
        <v>5</v>
      </c>
      <c r="H13">
        <v>3</v>
      </c>
      <c r="I13">
        <v>0</v>
      </c>
      <c r="J13" s="2">
        <f t="shared" si="1"/>
        <v>0.625</v>
      </c>
      <c r="K13" s="2">
        <f t="shared" si="2"/>
        <v>0.625</v>
      </c>
    </row>
    <row r="14" spans="1:11" x14ac:dyDescent="0.25">
      <c r="A14" t="s">
        <v>9</v>
      </c>
      <c r="B14" t="s">
        <v>23</v>
      </c>
      <c r="C14">
        <v>1</v>
      </c>
      <c r="D14">
        <v>13</v>
      </c>
      <c r="E14">
        <v>0</v>
      </c>
      <c r="F14" s="2">
        <f t="shared" si="0"/>
        <v>7.1428571428571425E-2</v>
      </c>
      <c r="G14">
        <v>4</v>
      </c>
      <c r="H14">
        <v>4</v>
      </c>
      <c r="I14">
        <v>0</v>
      </c>
      <c r="J14" s="2">
        <f t="shared" si="1"/>
        <v>0.5</v>
      </c>
      <c r="K14" s="2">
        <f t="shared" si="2"/>
        <v>0.4285714285714286</v>
      </c>
    </row>
    <row r="15" spans="1:11" x14ac:dyDescent="0.25">
      <c r="A15" t="s">
        <v>9</v>
      </c>
      <c r="B15" t="s">
        <v>14</v>
      </c>
      <c r="C15">
        <v>2</v>
      </c>
      <c r="D15">
        <v>10</v>
      </c>
      <c r="E15">
        <v>2</v>
      </c>
      <c r="F15" s="2">
        <f t="shared" si="0"/>
        <v>0.14285714285714285</v>
      </c>
      <c r="G15">
        <v>4</v>
      </c>
      <c r="H15">
        <v>3</v>
      </c>
      <c r="I15">
        <v>1</v>
      </c>
      <c r="J15" s="2">
        <f t="shared" si="1"/>
        <v>0.5</v>
      </c>
      <c r="K15" s="2">
        <f t="shared" si="2"/>
        <v>0.35714285714285715</v>
      </c>
    </row>
    <row r="16" spans="1:11" x14ac:dyDescent="0.25">
      <c r="A16" t="s">
        <v>9</v>
      </c>
      <c r="B16" t="s">
        <v>18</v>
      </c>
      <c r="C16">
        <v>13</v>
      </c>
      <c r="D16">
        <v>0</v>
      </c>
      <c r="E16">
        <v>1</v>
      </c>
      <c r="F16" s="2">
        <f t="shared" si="0"/>
        <v>0.9285714285714286</v>
      </c>
      <c r="G16">
        <v>8</v>
      </c>
      <c r="H16">
        <v>0</v>
      </c>
      <c r="I16">
        <v>0</v>
      </c>
      <c r="J16" s="2">
        <f t="shared" si="1"/>
        <v>1</v>
      </c>
      <c r="K16" s="2">
        <f t="shared" si="2"/>
        <v>7.1428571428571397E-2</v>
      </c>
    </row>
    <row r="17" spans="1:11" x14ac:dyDescent="0.25">
      <c r="A17" t="s">
        <v>9</v>
      </c>
      <c r="B17" t="s">
        <v>12</v>
      </c>
      <c r="C17">
        <v>14</v>
      </c>
      <c r="D17">
        <v>0</v>
      </c>
      <c r="E17">
        <v>0</v>
      </c>
      <c r="F17" s="2">
        <f t="shared" si="0"/>
        <v>1</v>
      </c>
      <c r="G17">
        <v>8</v>
      </c>
      <c r="H17">
        <v>0</v>
      </c>
      <c r="I17">
        <v>0</v>
      </c>
      <c r="J17" s="2">
        <f t="shared" si="1"/>
        <v>1</v>
      </c>
      <c r="K17" s="2">
        <f t="shared" si="2"/>
        <v>0</v>
      </c>
    </row>
    <row r="18" spans="1:11" x14ac:dyDescent="0.25">
      <c r="A18" t="s">
        <v>9</v>
      </c>
      <c r="B18" t="s">
        <v>35</v>
      </c>
      <c r="C18">
        <v>0</v>
      </c>
      <c r="D18">
        <v>14</v>
      </c>
      <c r="E18">
        <v>0</v>
      </c>
      <c r="F18" s="2">
        <f t="shared" si="0"/>
        <v>0</v>
      </c>
      <c r="G18">
        <v>0</v>
      </c>
      <c r="H18">
        <v>8</v>
      </c>
      <c r="I18">
        <v>0</v>
      </c>
      <c r="J18" s="2">
        <f t="shared" si="1"/>
        <v>0</v>
      </c>
      <c r="K18" s="2">
        <f t="shared" si="2"/>
        <v>0</v>
      </c>
    </row>
    <row r="19" spans="1:11" x14ac:dyDescent="0.25">
      <c r="A19" t="s">
        <v>9</v>
      </c>
      <c r="B19" t="s">
        <v>17</v>
      </c>
      <c r="C19">
        <v>6</v>
      </c>
      <c r="D19">
        <v>7</v>
      </c>
      <c r="E19">
        <v>1</v>
      </c>
      <c r="F19" s="2">
        <f t="shared" si="0"/>
        <v>0.42857142857142855</v>
      </c>
      <c r="G19">
        <v>8</v>
      </c>
      <c r="H19">
        <v>0</v>
      </c>
      <c r="I19">
        <v>0</v>
      </c>
      <c r="J19" s="2">
        <f t="shared" si="1"/>
        <v>1</v>
      </c>
      <c r="K19" s="2">
        <f t="shared" si="2"/>
        <v>0.5714285714285714</v>
      </c>
    </row>
    <row r="20" spans="1:11" x14ac:dyDescent="0.25">
      <c r="A20" t="s">
        <v>9</v>
      </c>
      <c r="B20" t="s">
        <v>37</v>
      </c>
      <c r="C20">
        <v>14</v>
      </c>
      <c r="D20">
        <v>0</v>
      </c>
      <c r="E20">
        <v>0</v>
      </c>
      <c r="F20" s="2">
        <f t="shared" si="0"/>
        <v>1</v>
      </c>
      <c r="G20">
        <v>8</v>
      </c>
      <c r="H20">
        <v>0</v>
      </c>
      <c r="I20">
        <v>0</v>
      </c>
      <c r="J20" s="2">
        <f t="shared" si="1"/>
        <v>1</v>
      </c>
      <c r="K20" s="2">
        <f t="shared" si="2"/>
        <v>0</v>
      </c>
    </row>
    <row r="21" spans="1:11" x14ac:dyDescent="0.25">
      <c r="A21" t="s">
        <v>9</v>
      </c>
      <c r="B21" t="s">
        <v>44</v>
      </c>
      <c r="C21">
        <v>10</v>
      </c>
      <c r="D21">
        <v>4</v>
      </c>
      <c r="E21">
        <v>0</v>
      </c>
      <c r="F21" s="2">
        <f t="shared" si="0"/>
        <v>0.7142857142857143</v>
      </c>
      <c r="G21">
        <v>7</v>
      </c>
      <c r="H21">
        <v>1</v>
      </c>
      <c r="I21">
        <v>0</v>
      </c>
      <c r="J21" s="2">
        <f t="shared" si="1"/>
        <v>0.875</v>
      </c>
      <c r="K21" s="2">
        <f t="shared" si="2"/>
        <v>0.1607142857142857</v>
      </c>
    </row>
    <row r="22" spans="1:11" x14ac:dyDescent="0.25">
      <c r="A22" t="s">
        <v>9</v>
      </c>
      <c r="B22" t="s">
        <v>27</v>
      </c>
      <c r="C22">
        <v>4</v>
      </c>
      <c r="D22">
        <v>9</v>
      </c>
      <c r="E22">
        <v>1</v>
      </c>
      <c r="F22" s="2">
        <f t="shared" si="0"/>
        <v>0.2857142857142857</v>
      </c>
      <c r="G22">
        <v>7</v>
      </c>
      <c r="H22">
        <v>1</v>
      </c>
      <c r="I22">
        <v>0</v>
      </c>
      <c r="J22" s="2">
        <f t="shared" si="1"/>
        <v>0.875</v>
      </c>
      <c r="K22" s="2">
        <f t="shared" si="2"/>
        <v>0.5892857142857143</v>
      </c>
    </row>
    <row r="23" spans="1:11" x14ac:dyDescent="0.25">
      <c r="A23" t="s">
        <v>9</v>
      </c>
      <c r="B23" t="s">
        <v>13</v>
      </c>
      <c r="C23">
        <v>1</v>
      </c>
      <c r="D23">
        <v>11</v>
      </c>
      <c r="E23">
        <v>2</v>
      </c>
      <c r="F23" s="2">
        <f t="shared" si="0"/>
        <v>7.1428571428571425E-2</v>
      </c>
      <c r="G23">
        <v>4</v>
      </c>
      <c r="H23">
        <v>4</v>
      </c>
      <c r="I23">
        <v>0</v>
      </c>
      <c r="J23" s="2">
        <f t="shared" si="1"/>
        <v>0.5</v>
      </c>
      <c r="K23" s="2">
        <f t="shared" si="2"/>
        <v>0.4285714285714286</v>
      </c>
    </row>
    <row r="24" spans="1:11" x14ac:dyDescent="0.25">
      <c r="A24" t="s">
        <v>9</v>
      </c>
      <c r="B24" t="s">
        <v>46</v>
      </c>
      <c r="C24">
        <v>12</v>
      </c>
      <c r="D24">
        <v>2</v>
      </c>
      <c r="E24">
        <v>0</v>
      </c>
      <c r="F24" s="2">
        <f t="shared" si="0"/>
        <v>0.8571428571428571</v>
      </c>
      <c r="G24">
        <v>7</v>
      </c>
      <c r="H24">
        <v>1</v>
      </c>
      <c r="I24">
        <v>0</v>
      </c>
      <c r="J24" s="2">
        <f t="shared" si="1"/>
        <v>0.875</v>
      </c>
      <c r="K24" s="2">
        <f t="shared" si="2"/>
        <v>1.7857142857142905E-2</v>
      </c>
    </row>
    <row r="25" spans="1:11" x14ac:dyDescent="0.25">
      <c r="A25" t="s">
        <v>4</v>
      </c>
      <c r="B25" t="s">
        <v>39</v>
      </c>
      <c r="C25">
        <v>10</v>
      </c>
      <c r="D25">
        <v>4</v>
      </c>
      <c r="E25">
        <v>0</v>
      </c>
      <c r="F25" s="2">
        <f t="shared" si="0"/>
        <v>0.7142857142857143</v>
      </c>
      <c r="G25">
        <v>8</v>
      </c>
      <c r="H25">
        <v>0</v>
      </c>
      <c r="I25">
        <v>0</v>
      </c>
      <c r="J25" s="2">
        <f t="shared" si="1"/>
        <v>1</v>
      </c>
      <c r="K25" s="2">
        <f t="shared" si="2"/>
        <v>0.2857142857142857</v>
      </c>
    </row>
    <row r="26" spans="1:11" x14ac:dyDescent="0.25">
      <c r="A26" t="s">
        <v>4</v>
      </c>
      <c r="B26" t="s">
        <v>28</v>
      </c>
      <c r="C26">
        <v>14</v>
      </c>
      <c r="D26">
        <v>0</v>
      </c>
      <c r="E26">
        <v>0</v>
      </c>
      <c r="F26" s="2">
        <f t="shared" si="0"/>
        <v>1</v>
      </c>
      <c r="G26">
        <v>8</v>
      </c>
      <c r="H26">
        <v>0</v>
      </c>
      <c r="I26">
        <v>0</v>
      </c>
      <c r="J26" s="2">
        <f t="shared" si="1"/>
        <v>1</v>
      </c>
      <c r="K26" s="2">
        <f t="shared" si="2"/>
        <v>0</v>
      </c>
    </row>
    <row r="27" spans="1:11" x14ac:dyDescent="0.25">
      <c r="A27" t="s">
        <v>4</v>
      </c>
      <c r="B27" t="s">
        <v>19</v>
      </c>
      <c r="C27">
        <v>12</v>
      </c>
      <c r="D27">
        <v>2</v>
      </c>
      <c r="E27">
        <v>0</v>
      </c>
      <c r="F27" s="2">
        <f t="shared" si="0"/>
        <v>0.8571428571428571</v>
      </c>
      <c r="G27">
        <v>7</v>
      </c>
      <c r="H27">
        <v>1</v>
      </c>
      <c r="I27">
        <v>0</v>
      </c>
      <c r="J27" s="2">
        <f t="shared" si="1"/>
        <v>0.875</v>
      </c>
      <c r="K27" s="2">
        <f t="shared" si="2"/>
        <v>1.7857142857142905E-2</v>
      </c>
    </row>
    <row r="28" spans="1:11" x14ac:dyDescent="0.25">
      <c r="A28" t="s">
        <v>4</v>
      </c>
      <c r="B28" t="s">
        <v>6</v>
      </c>
      <c r="C28">
        <v>13</v>
      </c>
      <c r="D28">
        <v>1</v>
      </c>
      <c r="E28">
        <v>0</v>
      </c>
      <c r="F28" s="2">
        <f t="shared" si="0"/>
        <v>0.9285714285714286</v>
      </c>
      <c r="G28">
        <v>8</v>
      </c>
      <c r="H28">
        <v>0</v>
      </c>
      <c r="I28">
        <v>0</v>
      </c>
      <c r="J28" s="2">
        <f t="shared" si="1"/>
        <v>1</v>
      </c>
      <c r="K28" s="2">
        <f t="shared" si="2"/>
        <v>7.1428571428571397E-2</v>
      </c>
    </row>
    <row r="29" spans="1:11" x14ac:dyDescent="0.25">
      <c r="A29" t="s">
        <v>4</v>
      </c>
      <c r="B29" t="s">
        <v>34</v>
      </c>
      <c r="C29">
        <v>10</v>
      </c>
      <c r="D29">
        <v>4</v>
      </c>
      <c r="E29">
        <v>0</v>
      </c>
      <c r="F29" s="2">
        <f t="shared" si="0"/>
        <v>0.7142857142857143</v>
      </c>
      <c r="G29">
        <v>8</v>
      </c>
      <c r="H29">
        <v>0</v>
      </c>
      <c r="I29">
        <v>0</v>
      </c>
      <c r="J29" s="2">
        <f t="shared" si="1"/>
        <v>1</v>
      </c>
      <c r="K29" s="2">
        <f t="shared" si="2"/>
        <v>0.2857142857142857</v>
      </c>
    </row>
    <row r="30" spans="1:11" x14ac:dyDescent="0.25">
      <c r="A30" t="s">
        <v>4</v>
      </c>
      <c r="B30" t="s">
        <v>43</v>
      </c>
      <c r="C30">
        <v>11</v>
      </c>
      <c r="D30">
        <v>3</v>
      </c>
      <c r="E30">
        <v>0</v>
      </c>
      <c r="F30" s="2">
        <f t="shared" si="0"/>
        <v>0.7857142857142857</v>
      </c>
      <c r="G30">
        <v>8</v>
      </c>
      <c r="H30">
        <v>0</v>
      </c>
      <c r="I30">
        <v>0</v>
      </c>
      <c r="J30" s="2">
        <f t="shared" si="1"/>
        <v>1</v>
      </c>
      <c r="K30" s="2">
        <f t="shared" si="2"/>
        <v>0.2142857142857143</v>
      </c>
    </row>
    <row r="31" spans="1:11" x14ac:dyDescent="0.25">
      <c r="A31" t="s">
        <v>4</v>
      </c>
      <c r="B31" t="s">
        <v>8</v>
      </c>
      <c r="C31">
        <v>11</v>
      </c>
      <c r="D31">
        <v>2</v>
      </c>
      <c r="E31">
        <v>1</v>
      </c>
      <c r="F31" s="2">
        <f t="shared" si="0"/>
        <v>0.7857142857142857</v>
      </c>
      <c r="G31">
        <v>8</v>
      </c>
      <c r="H31">
        <v>0</v>
      </c>
      <c r="I31">
        <v>0</v>
      </c>
      <c r="J31" s="2">
        <f t="shared" si="1"/>
        <v>1</v>
      </c>
      <c r="K31" s="2">
        <f t="shared" si="2"/>
        <v>0.2142857142857143</v>
      </c>
    </row>
    <row r="32" spans="1:11" x14ac:dyDescent="0.25">
      <c r="A32" t="s">
        <v>4</v>
      </c>
      <c r="B32" t="s">
        <v>5</v>
      </c>
      <c r="C32">
        <v>13</v>
      </c>
      <c r="D32">
        <v>1</v>
      </c>
      <c r="E32">
        <v>0</v>
      </c>
      <c r="F32" s="2">
        <f t="shared" si="0"/>
        <v>0.9285714285714286</v>
      </c>
      <c r="G32">
        <v>7</v>
      </c>
      <c r="H32">
        <v>1</v>
      </c>
      <c r="I32">
        <v>0</v>
      </c>
      <c r="J32" s="2">
        <f t="shared" si="1"/>
        <v>0.875</v>
      </c>
      <c r="K32" s="2">
        <f t="shared" si="2"/>
        <v>-5.3571428571428603E-2</v>
      </c>
    </row>
    <row r="33" spans="1:11" x14ac:dyDescent="0.25">
      <c r="A33" t="s">
        <v>4</v>
      </c>
      <c r="B33" t="s">
        <v>16</v>
      </c>
      <c r="C33">
        <v>11</v>
      </c>
      <c r="D33">
        <v>3</v>
      </c>
      <c r="E33">
        <v>0</v>
      </c>
      <c r="F33" s="2">
        <f t="shared" si="0"/>
        <v>0.7857142857142857</v>
      </c>
      <c r="G33">
        <v>7</v>
      </c>
      <c r="H33">
        <v>1</v>
      </c>
      <c r="I33">
        <v>0</v>
      </c>
      <c r="J33" s="2">
        <f t="shared" si="1"/>
        <v>0.875</v>
      </c>
      <c r="K33" s="2">
        <f t="shared" si="2"/>
        <v>8.9285714285714302E-2</v>
      </c>
    </row>
    <row r="34" spans="1:11" x14ac:dyDescent="0.25">
      <c r="A34" t="s">
        <v>4</v>
      </c>
      <c r="B34" t="s">
        <v>33</v>
      </c>
      <c r="C34">
        <v>12</v>
      </c>
      <c r="D34">
        <v>2</v>
      </c>
      <c r="E34">
        <v>0</v>
      </c>
      <c r="F34" s="2">
        <f t="shared" si="0"/>
        <v>0.8571428571428571</v>
      </c>
      <c r="G34">
        <v>8</v>
      </c>
      <c r="H34">
        <v>0</v>
      </c>
      <c r="I34">
        <v>0</v>
      </c>
      <c r="J34" s="2">
        <f t="shared" si="1"/>
        <v>1</v>
      </c>
      <c r="K34" s="2">
        <f t="shared" si="2"/>
        <v>0.1428571428571429</v>
      </c>
    </row>
    <row r="35" spans="1:11" x14ac:dyDescent="0.25">
      <c r="A35" t="s">
        <v>7</v>
      </c>
      <c r="B35" t="s">
        <v>26</v>
      </c>
      <c r="C35">
        <v>14</v>
      </c>
      <c r="D35">
        <v>0</v>
      </c>
      <c r="E35">
        <v>0</v>
      </c>
      <c r="F35" s="2">
        <f t="shared" si="0"/>
        <v>1</v>
      </c>
      <c r="G35">
        <v>8</v>
      </c>
      <c r="H35">
        <v>0</v>
      </c>
      <c r="I35">
        <v>0</v>
      </c>
      <c r="J35" s="2">
        <f t="shared" si="1"/>
        <v>1</v>
      </c>
      <c r="K35" s="2">
        <f t="shared" si="2"/>
        <v>0</v>
      </c>
    </row>
    <row r="36" spans="1:11" x14ac:dyDescent="0.25">
      <c r="A36" t="s">
        <v>7</v>
      </c>
      <c r="B36" t="s">
        <v>31</v>
      </c>
      <c r="C36">
        <v>12</v>
      </c>
      <c r="D36">
        <v>2</v>
      </c>
      <c r="E36">
        <v>0</v>
      </c>
      <c r="F36" s="2">
        <f t="shared" si="0"/>
        <v>0.8571428571428571</v>
      </c>
      <c r="G36">
        <v>8</v>
      </c>
      <c r="H36">
        <v>0</v>
      </c>
      <c r="I36">
        <v>0</v>
      </c>
      <c r="J36" s="2">
        <f t="shared" si="1"/>
        <v>1</v>
      </c>
      <c r="K36" s="2">
        <f t="shared" si="2"/>
        <v>0.1428571428571429</v>
      </c>
    </row>
    <row r="37" spans="1:11" x14ac:dyDescent="0.25">
      <c r="A37" t="s">
        <v>7</v>
      </c>
      <c r="B37" t="s">
        <v>20</v>
      </c>
      <c r="C37">
        <v>13</v>
      </c>
      <c r="D37">
        <v>1</v>
      </c>
      <c r="E37">
        <v>0</v>
      </c>
      <c r="F37" s="2">
        <f t="shared" si="0"/>
        <v>0.9285714285714286</v>
      </c>
      <c r="G37">
        <v>7</v>
      </c>
      <c r="H37">
        <v>1</v>
      </c>
      <c r="I37">
        <v>0</v>
      </c>
      <c r="J37" s="2">
        <f t="shared" si="1"/>
        <v>0.875</v>
      </c>
      <c r="K37" s="2">
        <f t="shared" si="2"/>
        <v>-5.3571428571428603E-2</v>
      </c>
    </row>
    <row r="38" spans="1:11" x14ac:dyDescent="0.25">
      <c r="A38" t="s">
        <v>7</v>
      </c>
      <c r="B38" t="s">
        <v>24</v>
      </c>
      <c r="C38">
        <v>12</v>
      </c>
      <c r="D38">
        <v>2</v>
      </c>
      <c r="E38">
        <v>0</v>
      </c>
      <c r="F38" s="2">
        <f t="shared" si="0"/>
        <v>0.8571428571428571</v>
      </c>
      <c r="G38">
        <v>7</v>
      </c>
      <c r="H38">
        <v>1</v>
      </c>
      <c r="I38">
        <v>0</v>
      </c>
      <c r="J38" s="2">
        <f t="shared" si="1"/>
        <v>0.875</v>
      </c>
      <c r="K38" s="2">
        <f t="shared" si="2"/>
        <v>1.7857142857142905E-2</v>
      </c>
    </row>
    <row r="39" spans="1:11" x14ac:dyDescent="0.25">
      <c r="A39" t="s">
        <v>7</v>
      </c>
      <c r="B39" t="s">
        <v>24</v>
      </c>
      <c r="C39">
        <v>12</v>
      </c>
      <c r="D39">
        <v>2</v>
      </c>
      <c r="E39">
        <v>0</v>
      </c>
      <c r="F39" s="2">
        <f t="shared" si="0"/>
        <v>0.8571428571428571</v>
      </c>
      <c r="G39">
        <v>8</v>
      </c>
      <c r="H39">
        <v>0</v>
      </c>
      <c r="I39">
        <v>0</v>
      </c>
      <c r="J39" s="2">
        <f t="shared" si="1"/>
        <v>1</v>
      </c>
      <c r="K39" s="2">
        <f t="shared" si="2"/>
        <v>0.1428571428571429</v>
      </c>
    </row>
    <row r="40" spans="1:11" x14ac:dyDescent="0.25">
      <c r="A40" t="s">
        <v>7</v>
      </c>
      <c r="B40" t="s">
        <v>21</v>
      </c>
      <c r="C40">
        <v>13</v>
      </c>
      <c r="D40">
        <v>1</v>
      </c>
      <c r="E40">
        <v>0</v>
      </c>
      <c r="F40" s="2">
        <f t="shared" si="0"/>
        <v>0.9285714285714286</v>
      </c>
      <c r="G40">
        <v>6</v>
      </c>
      <c r="H40">
        <v>2</v>
      </c>
      <c r="I40">
        <v>0</v>
      </c>
      <c r="J40" s="2">
        <f t="shared" si="1"/>
        <v>0.75</v>
      </c>
      <c r="K40" s="2">
        <f t="shared" si="2"/>
        <v>-0.1785714285714286</v>
      </c>
    </row>
    <row r="41" spans="1:11" x14ac:dyDescent="0.25">
      <c r="A41" t="s">
        <v>7</v>
      </c>
      <c r="B41" t="s">
        <v>42</v>
      </c>
      <c r="C41">
        <v>10</v>
      </c>
      <c r="D41">
        <v>4</v>
      </c>
      <c r="E41">
        <v>0</v>
      </c>
      <c r="F41" s="2">
        <f t="shared" si="0"/>
        <v>0.7142857142857143</v>
      </c>
      <c r="G41">
        <v>7</v>
      </c>
      <c r="H41">
        <v>1</v>
      </c>
      <c r="I41">
        <v>0</v>
      </c>
      <c r="J41" s="2">
        <f t="shared" si="1"/>
        <v>0.875</v>
      </c>
      <c r="K41" s="2">
        <f t="shared" si="2"/>
        <v>0.1607142857142857</v>
      </c>
    </row>
    <row r="42" spans="1:11" x14ac:dyDescent="0.25">
      <c r="A42" t="s">
        <v>7</v>
      </c>
      <c r="B42" t="s">
        <v>66</v>
      </c>
      <c r="C42">
        <v>14</v>
      </c>
      <c r="D42">
        <v>0</v>
      </c>
      <c r="E42">
        <v>0</v>
      </c>
      <c r="F42" s="2">
        <f t="shared" si="0"/>
        <v>1</v>
      </c>
      <c r="G42">
        <v>8</v>
      </c>
      <c r="H42">
        <v>0</v>
      </c>
      <c r="I42">
        <v>0</v>
      </c>
      <c r="J42" s="2">
        <f t="shared" si="1"/>
        <v>1</v>
      </c>
      <c r="K42" s="2">
        <f t="shared" si="2"/>
        <v>0</v>
      </c>
    </row>
    <row r="43" spans="1:11" x14ac:dyDescent="0.25">
      <c r="A43" t="s">
        <v>7</v>
      </c>
      <c r="B43" t="s">
        <v>11</v>
      </c>
      <c r="C43">
        <v>14</v>
      </c>
      <c r="D43">
        <v>0</v>
      </c>
      <c r="E43">
        <v>0</v>
      </c>
      <c r="F43" s="2">
        <f t="shared" si="0"/>
        <v>1</v>
      </c>
      <c r="G43">
        <v>8</v>
      </c>
      <c r="H43">
        <v>0</v>
      </c>
      <c r="I43">
        <v>0</v>
      </c>
      <c r="J43" s="2">
        <f t="shared" si="1"/>
        <v>1</v>
      </c>
      <c r="K43" s="2">
        <f t="shared" si="2"/>
        <v>0</v>
      </c>
    </row>
    <row r="44" spans="1:11" x14ac:dyDescent="0.25">
      <c r="A44" t="s">
        <v>7</v>
      </c>
      <c r="B44" t="s">
        <v>40</v>
      </c>
      <c r="C44">
        <v>14</v>
      </c>
      <c r="D44">
        <v>0</v>
      </c>
      <c r="E44">
        <v>0</v>
      </c>
      <c r="F44" s="2">
        <f t="shared" si="0"/>
        <v>1</v>
      </c>
      <c r="G44">
        <v>8</v>
      </c>
      <c r="H44">
        <v>0</v>
      </c>
      <c r="I44">
        <v>0</v>
      </c>
      <c r="J44" s="2">
        <f t="shared" si="1"/>
        <v>1</v>
      </c>
      <c r="K44" s="2">
        <f t="shared" si="2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" sqref="F2"/>
    </sheetView>
  </sheetViews>
  <sheetFormatPr defaultRowHeight="15" x14ac:dyDescent="0.25"/>
  <cols>
    <col min="1" max="1" width="15.7109375" bestFit="1" customWidth="1"/>
    <col min="3" max="3" width="9.140625" style="2"/>
    <col min="5" max="5" width="9.140625" style="2"/>
    <col min="6" max="6" width="10.85546875" style="8" bestFit="1" customWidth="1"/>
  </cols>
  <sheetData>
    <row r="1" spans="1:6" x14ac:dyDescent="0.25">
      <c r="B1" t="s">
        <v>67</v>
      </c>
      <c r="C1" s="2" t="s">
        <v>70</v>
      </c>
      <c r="D1" t="s">
        <v>68</v>
      </c>
      <c r="E1" s="2" t="s">
        <v>70</v>
      </c>
      <c r="F1" s="8" t="s">
        <v>69</v>
      </c>
    </row>
    <row r="2" spans="1:6" x14ac:dyDescent="0.25">
      <c r="A2" t="s">
        <v>51</v>
      </c>
      <c r="B2">
        <f>COUNTIF(Antes!C$2:C$44,"S")</f>
        <v>33</v>
      </c>
      <c r="C2" s="2">
        <f>B2/43</f>
        <v>0.76744186046511631</v>
      </c>
      <c r="D2">
        <f>COUNTIF(Depois!C$2:C$44,"S")</f>
        <v>38</v>
      </c>
      <c r="E2" s="2">
        <f>D2/43</f>
        <v>0.88372093023255816</v>
      </c>
      <c r="F2" s="8">
        <f>ROUND(((D2*100)/B2)-100,2)</f>
        <v>15.15</v>
      </c>
    </row>
    <row r="3" spans="1:6" x14ac:dyDescent="0.25">
      <c r="A3" t="s">
        <v>53</v>
      </c>
      <c r="B3">
        <f>COUNTIF(Antes!D$2:D$44,"S")</f>
        <v>32</v>
      </c>
      <c r="C3" s="2">
        <f t="shared" ref="C3:C15" si="0">B3/43</f>
        <v>0.7441860465116279</v>
      </c>
      <c r="D3">
        <f>COUNTIF(Depois!D$2:D$44,"S")</f>
        <v>41</v>
      </c>
      <c r="E3" s="2">
        <f t="shared" ref="E3:E15" si="1">D3/43</f>
        <v>0.95348837209302328</v>
      </c>
      <c r="F3" s="8">
        <f t="shared" ref="F3:F15" si="2">ROUND(((D3*100)/B3)-100,2)</f>
        <v>28.13</v>
      </c>
    </row>
    <row r="4" spans="1:6" x14ac:dyDescent="0.25">
      <c r="A4" t="s">
        <v>54</v>
      </c>
      <c r="B4">
        <f>COUNTIF(Antes!E$2:E$44,"S")</f>
        <v>32</v>
      </c>
      <c r="C4" s="2">
        <f t="shared" si="0"/>
        <v>0.7441860465116279</v>
      </c>
      <c r="D4">
        <f>COUNTIF(Depois!E$2:E$44,"S")</f>
        <v>38</v>
      </c>
      <c r="E4" s="2">
        <f t="shared" si="1"/>
        <v>0.88372093023255816</v>
      </c>
      <c r="F4" s="8">
        <f t="shared" si="2"/>
        <v>18.75</v>
      </c>
    </row>
    <row r="5" spans="1:6" x14ac:dyDescent="0.25">
      <c r="A5" t="s">
        <v>55</v>
      </c>
      <c r="B5">
        <f>COUNTIF(Antes!F$2:F$44,"S")</f>
        <v>30</v>
      </c>
      <c r="C5" s="2">
        <f t="shared" si="0"/>
        <v>0.69767441860465118</v>
      </c>
      <c r="D5">
        <f>COUNTIF(Depois!F$2:F$44,"S")</f>
        <v>32</v>
      </c>
      <c r="E5" s="2">
        <f t="shared" si="1"/>
        <v>0.7441860465116279</v>
      </c>
      <c r="F5" s="8">
        <f t="shared" si="2"/>
        <v>6.67</v>
      </c>
    </row>
    <row r="6" spans="1:6" x14ac:dyDescent="0.25">
      <c r="A6" t="s">
        <v>79</v>
      </c>
      <c r="B6">
        <f>COUNTIF(Antes!G$2:G$44,"S")</f>
        <v>36</v>
      </c>
      <c r="C6" s="2">
        <f t="shared" si="0"/>
        <v>0.83720930232558144</v>
      </c>
      <c r="D6">
        <f>COUNTIF(Depois!G$2:G$44,"S")</f>
        <v>38</v>
      </c>
      <c r="E6" s="2">
        <f t="shared" si="1"/>
        <v>0.88372093023255816</v>
      </c>
      <c r="F6" s="8">
        <f t="shared" si="2"/>
        <v>5.56</v>
      </c>
    </row>
    <row r="7" spans="1:6" x14ac:dyDescent="0.25">
      <c r="A7" t="s">
        <v>57</v>
      </c>
      <c r="B7">
        <f>COUNTIF(Antes!H$2:H$44,"S")</f>
        <v>33</v>
      </c>
      <c r="C7" s="2">
        <f t="shared" si="0"/>
        <v>0.76744186046511631</v>
      </c>
      <c r="D7">
        <f>COUNTIF(Depois!H$2:H$44,"S")</f>
        <v>36</v>
      </c>
      <c r="E7" s="2">
        <f t="shared" si="1"/>
        <v>0.83720930232558144</v>
      </c>
      <c r="F7" s="8">
        <f t="shared" si="2"/>
        <v>9.09</v>
      </c>
    </row>
    <row r="8" spans="1:6" x14ac:dyDescent="0.25">
      <c r="A8" t="s">
        <v>58</v>
      </c>
      <c r="B8">
        <f>COUNTIF(Antes!I$2:I$44,"S")</f>
        <v>34</v>
      </c>
      <c r="C8" s="2">
        <f t="shared" si="0"/>
        <v>0.79069767441860461</v>
      </c>
      <c r="D8">
        <f>COUNTIF(Depois!I$2:I$44,"S")</f>
        <v>34</v>
      </c>
      <c r="E8" s="2">
        <f t="shared" si="1"/>
        <v>0.79069767441860461</v>
      </c>
      <c r="F8" s="8">
        <f t="shared" si="2"/>
        <v>0</v>
      </c>
    </row>
    <row r="9" spans="1:6" x14ac:dyDescent="0.25">
      <c r="A9" t="s">
        <v>59</v>
      </c>
      <c r="B9">
        <f>COUNTIF(Antes!J$2:J$44,"S")</f>
        <v>28</v>
      </c>
      <c r="C9" s="2">
        <f t="shared" si="0"/>
        <v>0.65116279069767447</v>
      </c>
      <c r="D9">
        <f>COUNTIF(Depois!J$2:J$44,"S")</f>
        <v>36</v>
      </c>
      <c r="E9" s="2">
        <f t="shared" si="1"/>
        <v>0.83720930232558144</v>
      </c>
      <c r="F9" s="8">
        <f t="shared" si="2"/>
        <v>28.57</v>
      </c>
    </row>
    <row r="10" spans="1:6" x14ac:dyDescent="0.25">
      <c r="A10" t="s">
        <v>60</v>
      </c>
      <c r="B10">
        <f>COUNTIF(Antes!K$2:K$44,"S")</f>
        <v>28</v>
      </c>
      <c r="C10" s="2">
        <f t="shared" si="0"/>
        <v>0.65116279069767447</v>
      </c>
      <c r="D10">
        <f>COUNTIF(Depois!K$2:K$44,"S")</f>
        <v>29</v>
      </c>
      <c r="E10" s="2">
        <f t="shared" si="1"/>
        <v>0.67441860465116277</v>
      </c>
      <c r="F10" s="8">
        <f t="shared" si="2"/>
        <v>3.57</v>
      </c>
    </row>
    <row r="11" spans="1:6" x14ac:dyDescent="0.25">
      <c r="A11" t="s">
        <v>61</v>
      </c>
      <c r="B11">
        <f>COUNTIF(Antes!L$2:L$44,"S")</f>
        <v>30</v>
      </c>
      <c r="C11" s="2">
        <f t="shared" si="0"/>
        <v>0.69767441860465118</v>
      </c>
      <c r="D11">
        <f>COUNTIF(Depois!L$2:L$44,"S")</f>
        <v>36</v>
      </c>
      <c r="E11" s="2">
        <f t="shared" si="1"/>
        <v>0.83720930232558144</v>
      </c>
      <c r="F11" s="8">
        <f t="shared" si="2"/>
        <v>20</v>
      </c>
    </row>
    <row r="12" spans="1:6" x14ac:dyDescent="0.25">
      <c r="A12" t="s">
        <v>62</v>
      </c>
      <c r="B12">
        <f>COUNTIF(Antes!M$2:M$44,"S")</f>
        <v>36</v>
      </c>
      <c r="C12" s="2">
        <f t="shared" si="0"/>
        <v>0.83720930232558144</v>
      </c>
      <c r="D12">
        <f>COUNTIF(Depois!M$2:M$44,"S")</f>
        <v>43</v>
      </c>
      <c r="E12" s="2">
        <f t="shared" si="1"/>
        <v>1</v>
      </c>
      <c r="F12" s="8">
        <f t="shared" si="2"/>
        <v>19.440000000000001</v>
      </c>
    </row>
    <row r="13" spans="1:6" x14ac:dyDescent="0.25">
      <c r="A13" t="s">
        <v>63</v>
      </c>
      <c r="B13">
        <f>COUNTIF(Antes!N$2:N$44,"S")</f>
        <v>28</v>
      </c>
      <c r="C13" s="2">
        <f t="shared" si="0"/>
        <v>0.65116279069767447</v>
      </c>
      <c r="D13">
        <f>COUNTIF(Depois!N$2:N$44,"S")</f>
        <v>31</v>
      </c>
      <c r="E13" s="2">
        <f t="shared" si="1"/>
        <v>0.72093023255813948</v>
      </c>
      <c r="F13" s="8">
        <f t="shared" si="2"/>
        <v>10.71</v>
      </c>
    </row>
    <row r="14" spans="1:6" x14ac:dyDescent="0.25">
      <c r="A14" t="s">
        <v>64</v>
      </c>
      <c r="B14">
        <f>COUNTIF(Antes!O$2:O$44,"S")</f>
        <v>27</v>
      </c>
      <c r="C14" s="2">
        <f t="shared" si="0"/>
        <v>0.62790697674418605</v>
      </c>
      <c r="D14">
        <f>COUNTIF(Depois!O$2:O$44,"S")</f>
        <v>38</v>
      </c>
      <c r="E14" s="2">
        <f t="shared" si="1"/>
        <v>0.88372093023255816</v>
      </c>
      <c r="F14" s="8">
        <f t="shared" si="2"/>
        <v>40.74</v>
      </c>
    </row>
    <row r="15" spans="1:6" x14ac:dyDescent="0.25">
      <c r="A15" t="s">
        <v>65</v>
      </c>
      <c r="B15">
        <f>COUNTIF(Antes!P$2:P$44,"S")</f>
        <v>25</v>
      </c>
      <c r="C15" s="2">
        <f t="shared" si="0"/>
        <v>0.58139534883720934</v>
      </c>
      <c r="D15">
        <f>COUNTIF(Depois!P$2:P$44,"S")</f>
        <v>26</v>
      </c>
      <c r="E15" s="2">
        <f t="shared" si="1"/>
        <v>0.60465116279069764</v>
      </c>
      <c r="F15" s="8">
        <f t="shared" si="2"/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6" sqref="M6"/>
    </sheetView>
  </sheetViews>
  <sheetFormatPr defaultRowHeight="15" x14ac:dyDescent="0.25"/>
  <cols>
    <col min="1" max="1" width="15.7109375" bestFit="1" customWidth="1"/>
    <col min="2" max="7" width="9.140625" style="7"/>
    <col min="8" max="8" width="14.140625" style="7" customWidth="1"/>
  </cols>
  <sheetData>
    <row r="1" spans="1:8" x14ac:dyDescent="0.25">
      <c r="A1" t="s">
        <v>83</v>
      </c>
      <c r="B1" s="7" t="s">
        <v>71</v>
      </c>
      <c r="C1" s="7" t="s">
        <v>72</v>
      </c>
      <c r="D1" s="7" t="s">
        <v>73</v>
      </c>
      <c r="E1" s="7" t="s">
        <v>74</v>
      </c>
      <c r="F1" s="7" t="s">
        <v>75</v>
      </c>
      <c r="G1" s="7" t="s">
        <v>76</v>
      </c>
      <c r="H1" s="7" t="s">
        <v>77</v>
      </c>
    </row>
    <row r="2" spans="1:8" x14ac:dyDescent="0.25">
      <c r="A2" t="s">
        <v>51</v>
      </c>
      <c r="B2" s="7">
        <v>550</v>
      </c>
      <c r="C2" s="7">
        <v>30</v>
      </c>
      <c r="E2" s="7">
        <v>45</v>
      </c>
      <c r="F2" s="7">
        <v>20</v>
      </c>
      <c r="H2" s="7">
        <f>SUM(B2:G2)</f>
        <v>645</v>
      </c>
    </row>
    <row r="3" spans="1:8" x14ac:dyDescent="0.25">
      <c r="A3" t="s">
        <v>53</v>
      </c>
      <c r="B3" s="7">
        <v>880</v>
      </c>
      <c r="C3" s="7">
        <v>70</v>
      </c>
      <c r="D3" s="7">
        <v>4305</v>
      </c>
      <c r="E3" s="7">
        <v>10</v>
      </c>
      <c r="F3" s="7">
        <v>10</v>
      </c>
      <c r="G3" s="7">
        <v>60</v>
      </c>
      <c r="H3" s="7">
        <f t="shared" ref="H3:H15" si="0">SUM(B3:G3)</f>
        <v>5335</v>
      </c>
    </row>
    <row r="4" spans="1:8" x14ac:dyDescent="0.25">
      <c r="A4" t="s">
        <v>54</v>
      </c>
      <c r="B4" s="7">
        <v>115</v>
      </c>
      <c r="C4" s="7">
        <v>70</v>
      </c>
      <c r="H4" s="7">
        <f t="shared" si="0"/>
        <v>185</v>
      </c>
    </row>
    <row r="5" spans="1:8" x14ac:dyDescent="0.25">
      <c r="A5" t="s">
        <v>55</v>
      </c>
      <c r="B5" s="7">
        <v>70</v>
      </c>
      <c r="E5" s="7">
        <v>20</v>
      </c>
      <c r="F5" s="7">
        <v>10</v>
      </c>
      <c r="H5" s="7">
        <f t="shared" si="0"/>
        <v>100</v>
      </c>
    </row>
    <row r="6" spans="1:8" x14ac:dyDescent="0.25">
      <c r="A6" t="s">
        <v>79</v>
      </c>
      <c r="D6" s="7">
        <v>942</v>
      </c>
      <c r="G6" s="7">
        <v>50</v>
      </c>
      <c r="H6" s="7">
        <f t="shared" si="0"/>
        <v>992</v>
      </c>
    </row>
    <row r="7" spans="1:8" x14ac:dyDescent="0.25">
      <c r="A7" t="s">
        <v>57</v>
      </c>
      <c r="B7" s="7">
        <v>200</v>
      </c>
      <c r="C7" s="7">
        <v>220</v>
      </c>
      <c r="D7" s="7">
        <v>514</v>
      </c>
      <c r="E7" s="7">
        <v>15</v>
      </c>
      <c r="F7" s="7">
        <v>60</v>
      </c>
      <c r="G7" s="7">
        <v>15</v>
      </c>
      <c r="H7" s="7">
        <f t="shared" si="0"/>
        <v>1024</v>
      </c>
    </row>
    <row r="8" spans="1:8" x14ac:dyDescent="0.25">
      <c r="A8" t="s">
        <v>58</v>
      </c>
      <c r="B8" s="7">
        <v>135</v>
      </c>
      <c r="C8" s="7">
        <v>135</v>
      </c>
      <c r="E8" s="7">
        <v>10</v>
      </c>
      <c r="F8" s="7">
        <v>10</v>
      </c>
      <c r="G8" s="7">
        <v>15</v>
      </c>
      <c r="H8" s="7">
        <f t="shared" si="0"/>
        <v>305</v>
      </c>
    </row>
    <row r="9" spans="1:8" x14ac:dyDescent="0.25">
      <c r="A9" t="s">
        <v>59</v>
      </c>
      <c r="B9" s="7">
        <v>120</v>
      </c>
      <c r="C9" s="7">
        <v>220</v>
      </c>
      <c r="D9" s="7">
        <v>480</v>
      </c>
      <c r="E9" s="7">
        <v>10</v>
      </c>
      <c r="F9" s="7">
        <v>30</v>
      </c>
      <c r="H9" s="7">
        <f t="shared" si="0"/>
        <v>860</v>
      </c>
    </row>
    <row r="10" spans="1:8" x14ac:dyDescent="0.25">
      <c r="A10" t="s">
        <v>60</v>
      </c>
      <c r="B10" s="7">
        <v>375</v>
      </c>
      <c r="D10" s="7">
        <v>104</v>
      </c>
      <c r="E10" s="7">
        <v>30</v>
      </c>
      <c r="F10" s="7">
        <v>20</v>
      </c>
      <c r="H10" s="7">
        <f t="shared" si="0"/>
        <v>529</v>
      </c>
    </row>
    <row r="11" spans="1:8" x14ac:dyDescent="0.25">
      <c r="A11" t="s">
        <v>61</v>
      </c>
      <c r="H11" s="7">
        <f t="shared" si="0"/>
        <v>0</v>
      </c>
    </row>
    <row r="12" spans="1:8" x14ac:dyDescent="0.25">
      <c r="A12" t="s">
        <v>62</v>
      </c>
      <c r="B12" s="7">
        <v>1000</v>
      </c>
      <c r="C12" s="7">
        <v>10</v>
      </c>
      <c r="E12" s="7">
        <v>10</v>
      </c>
      <c r="F12" s="7">
        <v>20</v>
      </c>
      <c r="G12" s="7">
        <v>20</v>
      </c>
      <c r="H12" s="7">
        <f t="shared" si="0"/>
        <v>1060</v>
      </c>
    </row>
    <row r="13" spans="1:8" x14ac:dyDescent="0.25">
      <c r="A13" t="s">
        <v>63</v>
      </c>
      <c r="B13" s="7">
        <v>170</v>
      </c>
      <c r="D13" s="7">
        <v>4</v>
      </c>
      <c r="H13" s="7">
        <f t="shared" si="0"/>
        <v>174</v>
      </c>
    </row>
    <row r="14" spans="1:8" x14ac:dyDescent="0.25">
      <c r="A14" t="s">
        <v>64</v>
      </c>
      <c r="B14" s="7">
        <v>220</v>
      </c>
      <c r="F14" s="7">
        <v>10</v>
      </c>
      <c r="H14" s="7">
        <f t="shared" si="0"/>
        <v>230</v>
      </c>
    </row>
    <row r="15" spans="1:8" x14ac:dyDescent="0.25">
      <c r="A15" t="s">
        <v>65</v>
      </c>
      <c r="C15" s="7">
        <v>20</v>
      </c>
      <c r="H15" s="7">
        <f t="shared" si="0"/>
        <v>20</v>
      </c>
    </row>
    <row r="16" spans="1:8" x14ac:dyDescent="0.25">
      <c r="A16" s="6" t="s">
        <v>78</v>
      </c>
      <c r="B16" s="9">
        <f>SUM(B2:B15)</f>
        <v>3835</v>
      </c>
      <c r="C16" s="9">
        <f t="shared" ref="C16:H16" si="1">SUM(C2:C15)</f>
        <v>775</v>
      </c>
      <c r="D16" s="9">
        <f t="shared" si="1"/>
        <v>6349</v>
      </c>
      <c r="E16" s="9">
        <f t="shared" si="1"/>
        <v>150</v>
      </c>
      <c r="F16" s="9">
        <f t="shared" si="1"/>
        <v>190</v>
      </c>
      <c r="G16" s="9">
        <f t="shared" si="1"/>
        <v>160</v>
      </c>
      <c r="H16" s="9">
        <f t="shared" si="1"/>
        <v>11459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topLeftCell="B1" workbookViewId="0">
      <selection activeCell="I3" sqref="I3:L3"/>
    </sheetView>
  </sheetViews>
  <sheetFormatPr defaultRowHeight="15" x14ac:dyDescent="0.25"/>
  <cols>
    <col min="1" max="1" width="14.140625" bestFit="1" customWidth="1"/>
    <col min="3" max="3" width="9.28515625" customWidth="1"/>
    <col min="4" max="4" width="13" customWidth="1"/>
    <col min="9" max="9" width="19.140625" bestFit="1" customWidth="1"/>
    <col min="11" max="11" width="9.28515625" customWidth="1"/>
    <col min="12" max="12" width="13" customWidth="1"/>
  </cols>
  <sheetData>
    <row r="2" spans="1:12" x14ac:dyDescent="0.25">
      <c r="A2" t="s">
        <v>0</v>
      </c>
      <c r="B2" t="s">
        <v>67</v>
      </c>
      <c r="C2" t="s">
        <v>68</v>
      </c>
      <c r="D2" t="s">
        <v>91</v>
      </c>
      <c r="I2" t="s">
        <v>93</v>
      </c>
      <c r="J2" t="s">
        <v>67</v>
      </c>
      <c r="K2" t="s">
        <v>68</v>
      </c>
      <c r="L2" t="s">
        <v>91</v>
      </c>
    </row>
    <row r="3" spans="1:12" x14ac:dyDescent="0.25">
      <c r="A3" t="s">
        <v>87</v>
      </c>
      <c r="B3">
        <f>SUMIF(Tabela1[Contentor],A3,Tabela1[CERTAS])</f>
        <v>110</v>
      </c>
      <c r="C3">
        <f>SUMIF(Tabela3[Contentor],A3,Tabela3[CERTAS])</f>
        <v>128</v>
      </c>
      <c r="D3" s="8">
        <f>((C3*100)/B3)-100</f>
        <v>16.36363636363636</v>
      </c>
      <c r="I3" t="s">
        <v>10</v>
      </c>
      <c r="J3">
        <f>SUMIF(Tabela1[objeto],I3,Tabela1[CERTAS])</f>
        <v>0</v>
      </c>
      <c r="K3">
        <f>SUMIF(Tabela3[objeto],I3,Tabela3[CERTAS])</f>
        <v>7</v>
      </c>
      <c r="L3" s="8">
        <v>700</v>
      </c>
    </row>
    <row r="4" spans="1:12" x14ac:dyDescent="0.25">
      <c r="A4" t="s">
        <v>88</v>
      </c>
      <c r="B4">
        <f>SUMIF(Tabela1[Contentor],A4,Tabela1[CERTAS])</f>
        <v>117</v>
      </c>
      <c r="C4">
        <f>SUMIF(Tabela3[Contentor],A4,Tabela3[CERTAS])</f>
        <v>121</v>
      </c>
      <c r="D4" s="8">
        <f t="shared" ref="D4:D6" si="0">((C4*100)/B4)-100</f>
        <v>3.4188034188034209</v>
      </c>
      <c r="I4" t="s">
        <v>23</v>
      </c>
      <c r="J4">
        <f>SUMIF(Tabela1[objeto],I4,Tabela1[CERTAS])</f>
        <v>1</v>
      </c>
      <c r="K4">
        <f>SUMIF(Tabela3[objeto],I4,Tabela3[CERTAS])</f>
        <v>8</v>
      </c>
      <c r="L4" s="8">
        <f>((K4*100)/J4)-100</f>
        <v>700</v>
      </c>
    </row>
    <row r="5" spans="1:12" x14ac:dyDescent="0.25">
      <c r="A5" t="s">
        <v>89</v>
      </c>
      <c r="B5">
        <f>SUMIF(Tabela1[Contentor],A5,Tabela1[CERTAS])</f>
        <v>128</v>
      </c>
      <c r="C5">
        <f>SUMIF(Tabela3[Contentor],A5,Tabela3[CERTAS])</f>
        <v>133</v>
      </c>
      <c r="D5" s="8">
        <f t="shared" si="0"/>
        <v>3.90625</v>
      </c>
      <c r="I5" t="s">
        <v>13</v>
      </c>
      <c r="J5">
        <f>SUMIF(Tabela1[objeto],I5,Tabela1[CERTAS])</f>
        <v>1</v>
      </c>
      <c r="K5">
        <f>SUMIF(Tabela3[objeto],I5,Tabela3[CERTAS])</f>
        <v>5</v>
      </c>
      <c r="L5" s="8">
        <f>((K5*100)/J5)-100</f>
        <v>400</v>
      </c>
    </row>
    <row r="6" spans="1:12" x14ac:dyDescent="0.25">
      <c r="A6" t="s">
        <v>90</v>
      </c>
      <c r="B6">
        <f>SUMIF(Tabela1[Contentor],A6,Tabela1[CERTAS])</f>
        <v>77</v>
      </c>
      <c r="C6">
        <f>SUMIF(Tabela3[Contentor],A6,Tabela3[CERTAS])</f>
        <v>114</v>
      </c>
      <c r="D6" s="8">
        <f t="shared" si="0"/>
        <v>48.051948051948045</v>
      </c>
      <c r="I6" t="s">
        <v>14</v>
      </c>
      <c r="J6">
        <f>SUMIF(Tabela1[objeto],I6,Tabela1[CERTAS])</f>
        <v>2</v>
      </c>
      <c r="K6">
        <f>SUMIF(Tabela3[objeto],I6,Tabela3[CERTAS])</f>
        <v>6</v>
      </c>
      <c r="L6" s="8">
        <f>((K6*100)/J6)-100</f>
        <v>200</v>
      </c>
    </row>
    <row r="7" spans="1:12" x14ac:dyDescent="0.25">
      <c r="I7" t="s">
        <v>36</v>
      </c>
      <c r="J7">
        <f>SUMIF(Tabela1[objeto],I7,Tabela1[CERTAS])</f>
        <v>5</v>
      </c>
      <c r="K7">
        <f>SUMIF(Tabela3[objeto],I7,Tabela3[CERTAS])</f>
        <v>12</v>
      </c>
      <c r="L7" s="8">
        <f>((K7*100)/J7)-100</f>
        <v>140</v>
      </c>
    </row>
    <row r="8" spans="1:12" x14ac:dyDescent="0.25">
      <c r="I8" t="s">
        <v>17</v>
      </c>
      <c r="J8">
        <f>SUMIF(Tabela1[objeto],I8,Tabela1[CERTAS])</f>
        <v>6</v>
      </c>
      <c r="K8">
        <f>SUMIF(Tabela3[objeto],I8,Tabela3[CERTAS])</f>
        <v>14</v>
      </c>
      <c r="L8" s="8">
        <f>((K8*100)/J8)-100</f>
        <v>133.33333333333334</v>
      </c>
    </row>
    <row r="9" spans="1:12" x14ac:dyDescent="0.25">
      <c r="I9" t="s">
        <v>27</v>
      </c>
      <c r="J9">
        <f>SUMIF(Tabela1[objeto],I9,Tabela1[CERTAS])</f>
        <v>4</v>
      </c>
      <c r="K9">
        <f>SUMIF(Tabela3[objeto],I9,Tabela3[CERTAS])</f>
        <v>9</v>
      </c>
      <c r="L9" s="8">
        <f>((K9*100)/J9)-100</f>
        <v>125</v>
      </c>
    </row>
    <row r="10" spans="1:12" x14ac:dyDescent="0.25">
      <c r="I10" t="s">
        <v>35</v>
      </c>
      <c r="J10">
        <f>SUMIF(Tabela1[objeto],I10,Tabela1[CERTAS])</f>
        <v>0</v>
      </c>
      <c r="K10">
        <f>SUMIF(Tabela3[objeto],I10,Tabela3[CERTAS])</f>
        <v>1</v>
      </c>
      <c r="L10" s="8">
        <v>100</v>
      </c>
    </row>
    <row r="11" spans="1:12" x14ac:dyDescent="0.25">
      <c r="I11" t="s">
        <v>32</v>
      </c>
      <c r="J11">
        <f>SUMIF(Tabela1[objeto],I11,Tabela1[CERTAS])</f>
        <v>6</v>
      </c>
      <c r="K11">
        <f>SUMIF(Tabela3[objeto],I11,Tabela3[CERTAS])</f>
        <v>10</v>
      </c>
      <c r="L11" s="8">
        <f>((K11*100)/J11)-100</f>
        <v>66.666666666666657</v>
      </c>
    </row>
    <row r="12" spans="1:12" x14ac:dyDescent="0.25">
      <c r="I12" t="s">
        <v>45</v>
      </c>
      <c r="J12">
        <f>SUMIF(Tabela1[objeto],I12,Tabela1[CERTAS])</f>
        <v>6</v>
      </c>
      <c r="K12">
        <f>SUMIF(Tabela3[objeto],I12,Tabela3[CERTAS])</f>
        <v>9</v>
      </c>
      <c r="L12" s="8">
        <f>((K12*100)/J12)-100</f>
        <v>50</v>
      </c>
    </row>
    <row r="13" spans="1:12" x14ac:dyDescent="0.25">
      <c r="I13" t="s">
        <v>34</v>
      </c>
      <c r="J13">
        <f>SUMIF(Tabela1[objeto],I13,Tabela1[CERTAS])</f>
        <v>10</v>
      </c>
      <c r="K13">
        <f>SUMIF(Tabela3[objeto],I13,Tabela3[CERTAS])</f>
        <v>13</v>
      </c>
      <c r="L13" s="8">
        <f>((K13*100)/J13)-100</f>
        <v>30</v>
      </c>
    </row>
    <row r="14" spans="1:12" x14ac:dyDescent="0.25">
      <c r="I14" t="s">
        <v>30</v>
      </c>
      <c r="J14">
        <f>SUMIF(Tabela1[objeto],I14,Tabela1[CERTAS])</f>
        <v>8</v>
      </c>
      <c r="K14">
        <f>SUMIF(Tabela3[objeto],I14,Tabela3[CERTAS])</f>
        <v>10</v>
      </c>
      <c r="L14" s="8">
        <f>((K14*100)/J14)-100</f>
        <v>25</v>
      </c>
    </row>
    <row r="15" spans="1:12" x14ac:dyDescent="0.25">
      <c r="I15" t="s">
        <v>39</v>
      </c>
      <c r="J15">
        <f>SUMIF(Tabela1[objeto],I15,Tabela1[CERTAS])</f>
        <v>10</v>
      </c>
      <c r="K15">
        <f>SUMIF(Tabela3[objeto],I15,Tabela3[CERTAS])</f>
        <v>12</v>
      </c>
      <c r="L15" s="8">
        <f>((K15*100)/J15)-100</f>
        <v>20</v>
      </c>
    </row>
    <row r="16" spans="1:12" x14ac:dyDescent="0.25">
      <c r="I16" t="s">
        <v>42</v>
      </c>
      <c r="J16">
        <f>SUMIF(Tabela1[objeto],I16,Tabela1[CERTAS])</f>
        <v>10</v>
      </c>
      <c r="K16">
        <f>SUMIF(Tabela3[objeto],I16,Tabela3[CERTAS])</f>
        <v>12</v>
      </c>
      <c r="L16" s="8">
        <f>((K16*100)/J16)-100</f>
        <v>20</v>
      </c>
    </row>
    <row r="17" spans="9:12" x14ac:dyDescent="0.25">
      <c r="I17" t="s">
        <v>16</v>
      </c>
      <c r="J17">
        <f>SUMIF(Tabela1[objeto],I17,Tabela1[CERTAS])</f>
        <v>11</v>
      </c>
      <c r="K17">
        <f>SUMIF(Tabela3[objeto],I17,Tabela3[CERTAS])</f>
        <v>13</v>
      </c>
      <c r="L17" s="8">
        <f>((K17*100)/J17)-100</f>
        <v>18.181818181818187</v>
      </c>
    </row>
    <row r="18" spans="9:12" x14ac:dyDescent="0.25">
      <c r="I18" t="s">
        <v>24</v>
      </c>
      <c r="J18">
        <f>SUMIF(Tabela1[objeto],I18,Tabela1[CERTAS])</f>
        <v>24</v>
      </c>
      <c r="K18">
        <f>SUMIF(Tabela3[objeto],I18,Tabela3[CERTAS])</f>
        <v>27</v>
      </c>
      <c r="L18" s="8">
        <f>((K18*100)/J18)-100</f>
        <v>12.5</v>
      </c>
    </row>
    <row r="19" spans="9:12" x14ac:dyDescent="0.25">
      <c r="I19" t="s">
        <v>24</v>
      </c>
      <c r="J19">
        <f>SUMIF(Tabela1[objeto],I19,Tabela1[CERTAS])</f>
        <v>24</v>
      </c>
      <c r="K19">
        <f>SUMIF(Tabela3[objeto],I19,Tabela3[CERTAS])</f>
        <v>27</v>
      </c>
      <c r="L19" s="8">
        <f>((K19*100)/J19)-100</f>
        <v>12.5</v>
      </c>
    </row>
    <row r="20" spans="9:12" x14ac:dyDescent="0.25">
      <c r="I20" t="s">
        <v>44</v>
      </c>
      <c r="J20">
        <f>SUMIF(Tabela1[objeto],I20,Tabela1[CERTAS])</f>
        <v>10</v>
      </c>
      <c r="K20">
        <f>SUMIF(Tabela3[objeto],I20,Tabela3[CERTAS])</f>
        <v>11</v>
      </c>
      <c r="L20" s="8">
        <f>((K20*100)/J20)-100</f>
        <v>10</v>
      </c>
    </row>
    <row r="21" spans="9:12" x14ac:dyDescent="0.25">
      <c r="I21" t="s">
        <v>43</v>
      </c>
      <c r="J21">
        <f>SUMIF(Tabela1[objeto],I21,Tabela1[CERTAS])</f>
        <v>11</v>
      </c>
      <c r="K21">
        <f>SUMIF(Tabela3[objeto],I21,Tabela3[CERTAS])</f>
        <v>12</v>
      </c>
      <c r="L21" s="8">
        <f>((K21*100)/J21)-100</f>
        <v>9.0909090909090935</v>
      </c>
    </row>
    <row r="22" spans="9:12" x14ac:dyDescent="0.25">
      <c r="I22" t="s">
        <v>41</v>
      </c>
      <c r="J22">
        <f>SUMIF(Tabela1[objeto],I22,Tabela1[CERTAS])</f>
        <v>12</v>
      </c>
      <c r="K22">
        <f>SUMIF(Tabela3[objeto],I22,Tabela3[CERTAS])</f>
        <v>13</v>
      </c>
      <c r="L22" s="8">
        <f>((K22*100)/J22)-100</f>
        <v>8.3333333333333286</v>
      </c>
    </row>
    <row r="23" spans="9:12" x14ac:dyDescent="0.25">
      <c r="I23" t="s">
        <v>15</v>
      </c>
      <c r="J23">
        <f>SUMIF(Tabela1[objeto],I23,Tabela1[CERTAS])</f>
        <v>12</v>
      </c>
      <c r="K23">
        <f>SUMIF(Tabela3[objeto],I23,Tabela3[CERTAS])</f>
        <v>13</v>
      </c>
      <c r="L23" s="8">
        <f>((K23*100)/J23)-100</f>
        <v>8.3333333333333286</v>
      </c>
    </row>
    <row r="24" spans="9:12" x14ac:dyDescent="0.25">
      <c r="I24" t="s">
        <v>31</v>
      </c>
      <c r="J24">
        <f>SUMIF(Tabela1[objeto],I24,Tabela1[CERTAS])</f>
        <v>12</v>
      </c>
      <c r="K24">
        <f>SUMIF(Tabela3[objeto],I24,Tabela3[CERTAS])</f>
        <v>13</v>
      </c>
      <c r="L24" s="8">
        <f>((K24*100)/J24)-100</f>
        <v>8.3333333333333286</v>
      </c>
    </row>
    <row r="25" spans="9:12" x14ac:dyDescent="0.25">
      <c r="I25" t="s">
        <v>38</v>
      </c>
      <c r="J25">
        <f>SUMIF(Tabela1[objeto],I25,Tabela1[CERTAS])</f>
        <v>13</v>
      </c>
      <c r="K25">
        <f>SUMIF(Tabela3[objeto],I25,Tabela3[CERTAS])</f>
        <v>14</v>
      </c>
      <c r="L25" s="8">
        <f>((K25*100)/J25)-100</f>
        <v>7.6923076923076934</v>
      </c>
    </row>
    <row r="26" spans="9:12" x14ac:dyDescent="0.25">
      <c r="I26" t="s">
        <v>3</v>
      </c>
      <c r="J26">
        <f>SUMIF(Tabela1[objeto],I26,Tabela1[CERTAS])</f>
        <v>13</v>
      </c>
      <c r="K26">
        <f>SUMIF(Tabela3[objeto],I26,Tabela3[CERTAS])</f>
        <v>13</v>
      </c>
      <c r="L26" s="8">
        <f>((K26*100)/J26)-100</f>
        <v>0</v>
      </c>
    </row>
    <row r="27" spans="9:12" x14ac:dyDescent="0.25">
      <c r="I27" t="s">
        <v>22</v>
      </c>
      <c r="J27">
        <f>SUMIF(Tabela1[objeto],I27,Tabela1[CERTAS])</f>
        <v>10</v>
      </c>
      <c r="K27">
        <f>SUMIF(Tabela3[objeto],I27,Tabela3[CERTAS])</f>
        <v>10</v>
      </c>
      <c r="L27" s="8">
        <f>((K27*100)/J27)-100</f>
        <v>0</v>
      </c>
    </row>
    <row r="28" spans="9:12" x14ac:dyDescent="0.25">
      <c r="I28" t="s">
        <v>29</v>
      </c>
      <c r="J28">
        <f>SUMIF(Tabela1[objeto],I28,Tabela1[CERTAS])</f>
        <v>13</v>
      </c>
      <c r="K28">
        <f>SUMIF(Tabela3[objeto],I28,Tabela3[CERTAS])</f>
        <v>13</v>
      </c>
      <c r="L28" s="8">
        <f>((K28*100)/J28)-100</f>
        <v>0</v>
      </c>
    </row>
    <row r="29" spans="9:12" x14ac:dyDescent="0.25">
      <c r="I29" t="s">
        <v>18</v>
      </c>
      <c r="J29">
        <f>SUMIF(Tabela1[objeto],I29,Tabela1[CERTAS])</f>
        <v>13</v>
      </c>
      <c r="K29">
        <f>SUMIF(Tabela3[objeto],I29,Tabela3[CERTAS])</f>
        <v>13</v>
      </c>
      <c r="L29" s="8">
        <f>((K29*100)/J29)-100</f>
        <v>0</v>
      </c>
    </row>
    <row r="30" spans="9:12" x14ac:dyDescent="0.25">
      <c r="I30" t="s">
        <v>12</v>
      </c>
      <c r="J30">
        <f>SUMIF(Tabela1[objeto],I30,Tabela1[CERTAS])</f>
        <v>14</v>
      </c>
      <c r="K30">
        <f>SUMIF(Tabela3[objeto],I30,Tabela3[CERTAS])</f>
        <v>14</v>
      </c>
      <c r="L30" s="8">
        <f>((K30*100)/J30)-100</f>
        <v>0</v>
      </c>
    </row>
    <row r="31" spans="9:12" x14ac:dyDescent="0.25">
      <c r="I31" t="s">
        <v>37</v>
      </c>
      <c r="J31">
        <f>SUMIF(Tabela1[objeto],I31,Tabela1[CERTAS])</f>
        <v>14</v>
      </c>
      <c r="K31">
        <f>SUMIF(Tabela3[objeto],I31,Tabela3[CERTAS])</f>
        <v>14</v>
      </c>
      <c r="L31" s="8">
        <f>((K31*100)/J31)-100</f>
        <v>0</v>
      </c>
    </row>
    <row r="32" spans="9:12" x14ac:dyDescent="0.25">
      <c r="I32" t="s">
        <v>46</v>
      </c>
      <c r="J32">
        <f>SUMIF(Tabela1[objeto],I32,Tabela1[CERTAS])</f>
        <v>12</v>
      </c>
      <c r="K32">
        <f>SUMIF(Tabela3[objeto],I32,Tabela3[CERTAS])</f>
        <v>12</v>
      </c>
      <c r="L32" s="8">
        <f>((K32*100)/J32)-100</f>
        <v>0</v>
      </c>
    </row>
    <row r="33" spans="9:12" x14ac:dyDescent="0.25">
      <c r="I33" t="s">
        <v>19</v>
      </c>
      <c r="J33">
        <f>SUMIF(Tabela1[objeto],I33,Tabela1[CERTAS])</f>
        <v>12</v>
      </c>
      <c r="K33">
        <f>SUMIF(Tabela3[objeto],I33,Tabela3[CERTAS])</f>
        <v>12</v>
      </c>
      <c r="L33" s="8">
        <f>((K33*100)/J33)-100</f>
        <v>0</v>
      </c>
    </row>
    <row r="34" spans="9:12" x14ac:dyDescent="0.25">
      <c r="I34" t="s">
        <v>8</v>
      </c>
      <c r="J34">
        <f>SUMIF(Tabela1[objeto],I34,Tabela1[CERTAS])</f>
        <v>11</v>
      </c>
      <c r="K34">
        <f>SUMIF(Tabela3[objeto],I34,Tabela3[CERTAS])</f>
        <v>11</v>
      </c>
      <c r="L34" s="8">
        <f>((K34*100)/J34)-100</f>
        <v>0</v>
      </c>
    </row>
    <row r="35" spans="9:12" x14ac:dyDescent="0.25">
      <c r="I35" t="s">
        <v>26</v>
      </c>
      <c r="J35">
        <f>SUMIF(Tabela1[objeto],I35,Tabela1[CERTAS])</f>
        <v>14</v>
      </c>
      <c r="K35">
        <f>SUMIF(Tabela3[objeto],I35,Tabela3[CERTAS])</f>
        <v>14</v>
      </c>
      <c r="L35" s="8">
        <f>((K35*100)/J35)-100</f>
        <v>0</v>
      </c>
    </row>
    <row r="36" spans="9:12" x14ac:dyDescent="0.25">
      <c r="I36" t="s">
        <v>20</v>
      </c>
      <c r="J36">
        <f>SUMIF(Tabela1[objeto],I36,Tabela1[CERTAS])</f>
        <v>13</v>
      </c>
      <c r="K36">
        <f>SUMIF(Tabela3[objeto],I36,Tabela3[CERTAS])</f>
        <v>13</v>
      </c>
      <c r="L36" s="8">
        <f>((K36*100)/J36)-100</f>
        <v>0</v>
      </c>
    </row>
    <row r="37" spans="9:12" x14ac:dyDescent="0.25">
      <c r="I37" t="s">
        <v>66</v>
      </c>
      <c r="J37">
        <f>SUMIF(Tabela1[objeto],I37,Tabela1[CERTAS])</f>
        <v>14</v>
      </c>
      <c r="K37">
        <f>SUMIF(Tabela3[objeto],I37,Tabela3[CERTAS])</f>
        <v>14</v>
      </c>
      <c r="L37" s="8">
        <f>((K37*100)/J37)-100</f>
        <v>0</v>
      </c>
    </row>
    <row r="38" spans="9:12" x14ac:dyDescent="0.25">
      <c r="I38" t="s">
        <v>11</v>
      </c>
      <c r="J38">
        <f>SUMIF(Tabela1[objeto],I38,Tabela1[CERTAS])</f>
        <v>14</v>
      </c>
      <c r="K38">
        <f>SUMIF(Tabela3[objeto],I38,Tabela3[CERTAS])</f>
        <v>14</v>
      </c>
      <c r="L38" s="8">
        <f>((K38*100)/J38)-100</f>
        <v>0</v>
      </c>
    </row>
    <row r="39" spans="9:12" x14ac:dyDescent="0.25">
      <c r="I39" t="s">
        <v>40</v>
      </c>
      <c r="J39">
        <f>SUMIF(Tabela1[objeto],I39,Tabela1[CERTAS])</f>
        <v>14</v>
      </c>
      <c r="K39">
        <f>SUMIF(Tabela3[objeto],I39,Tabela3[CERTAS])</f>
        <v>14</v>
      </c>
      <c r="L39" s="8">
        <f>((K39*100)/J39)-100</f>
        <v>0</v>
      </c>
    </row>
    <row r="40" spans="9:12" x14ac:dyDescent="0.25">
      <c r="I40" t="s">
        <v>28</v>
      </c>
      <c r="J40">
        <f>SUMIF(Tabela1[objeto],I40,Tabela1[CERTAS])</f>
        <v>14</v>
      </c>
      <c r="K40">
        <f>SUMIF(Tabela3[objeto],I40,Tabela3[CERTAS])</f>
        <v>13</v>
      </c>
      <c r="L40" s="8">
        <f>((K40*100)/J40)-100</f>
        <v>-7.1428571428571388</v>
      </c>
    </row>
    <row r="41" spans="9:12" x14ac:dyDescent="0.25">
      <c r="I41" t="s">
        <v>6</v>
      </c>
      <c r="J41">
        <f>SUMIF(Tabela1[objeto],I41,Tabela1[CERTAS])</f>
        <v>13</v>
      </c>
      <c r="K41">
        <f>SUMIF(Tabela3[objeto],I41,Tabela3[CERTAS])</f>
        <v>12</v>
      </c>
      <c r="L41" s="8">
        <f>((K41*100)/J41)-100</f>
        <v>-7.6923076923076934</v>
      </c>
    </row>
    <row r="42" spans="9:12" x14ac:dyDescent="0.25">
      <c r="I42" t="s">
        <v>5</v>
      </c>
      <c r="J42">
        <f>SUMIF(Tabela1[objeto],I42,Tabela1[CERTAS])</f>
        <v>13</v>
      </c>
      <c r="K42">
        <f>SUMIF(Tabela3[objeto],I42,Tabela3[CERTAS])</f>
        <v>12</v>
      </c>
      <c r="L42" s="8">
        <f>((K42*100)/J42)-100</f>
        <v>-7.6923076923076934</v>
      </c>
    </row>
    <row r="43" spans="9:12" x14ac:dyDescent="0.25">
      <c r="I43" t="s">
        <v>21</v>
      </c>
      <c r="J43">
        <f>SUMIF(Tabela1[objeto],I43,Tabela1[CERTAS])</f>
        <v>13</v>
      </c>
      <c r="K43">
        <f>SUMIF(Tabela3[objeto],I43,Tabela3[CERTAS])</f>
        <v>12</v>
      </c>
      <c r="L43" s="8">
        <f>((K43*100)/J43)-100</f>
        <v>-7.6923076923076934</v>
      </c>
    </row>
    <row r="44" spans="9:12" x14ac:dyDescent="0.25">
      <c r="I44" t="s">
        <v>25</v>
      </c>
      <c r="J44">
        <f>SUMIF(Tabela1[objeto],I44,Tabela1[CERTAS])</f>
        <v>12</v>
      </c>
      <c r="K44">
        <f>SUMIF(Tabela3[objeto],I44,Tabela3[CERTAS])</f>
        <v>11</v>
      </c>
      <c r="L44" s="8">
        <f>((K44*100)/J44)-100</f>
        <v>-8.3333333333333286</v>
      </c>
    </row>
    <row r="45" spans="9:12" x14ac:dyDescent="0.25">
      <c r="I45" t="s">
        <v>33</v>
      </c>
      <c r="J45">
        <f>SUMIF(Tabela1[objeto],I45,Tabela1[CERTAS])</f>
        <v>12</v>
      </c>
      <c r="K45">
        <f>SUMIF(Tabela3[objeto],I45,Tabela3[CERTAS])</f>
        <v>11</v>
      </c>
      <c r="L45" s="8">
        <f>((K45*100)/J45)-100</f>
        <v>-8.3333333333333286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Antes</vt:lpstr>
      <vt:lpstr>Depois</vt:lpstr>
      <vt:lpstr>Comparativo</vt:lpstr>
      <vt:lpstr>Individual</vt:lpstr>
      <vt:lpstr>Ranking</vt:lpstr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Oliveira</dc:creator>
  <cp:lastModifiedBy>Vitor Oliveira</cp:lastModifiedBy>
  <cp:lastPrinted>2014-07-03T16:40:10Z</cp:lastPrinted>
  <dcterms:created xsi:type="dcterms:W3CDTF">2014-07-02T19:33:59Z</dcterms:created>
  <dcterms:modified xsi:type="dcterms:W3CDTF">2014-11-15T16:11:35Z</dcterms:modified>
</cp:coreProperties>
</file>